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ago\Desktop\Documentos\RFID\"/>
    </mc:Choice>
  </mc:AlternateContent>
  <bookViews>
    <workbookView xWindow="0" yWindow="0" windowWidth="23040" windowHeight="9696" tabRatio="554"/>
  </bookViews>
  <sheets>
    <sheet name="Abstract" sheetId="15" r:id="rId1"/>
    <sheet name="Cashflow New Projects" sheetId="28" r:id="rId2"/>
    <sheet name="Budget New Projetcts" sheetId="27" r:id="rId3"/>
    <sheet name="Resume Previous Projects" sheetId="29" r:id="rId4"/>
    <sheet name="Technos Watches - TH" sheetId="26" r:id="rId5"/>
    <sheet name="Construction Supply Stores" sheetId="24" r:id="rId6"/>
    <sheet name="Food Supliers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8" l="1"/>
  <c r="B32" i="15" l="1"/>
  <c r="B33" i="15"/>
  <c r="F4" i="15"/>
  <c r="C4" i="15"/>
  <c r="CJ4" i="28"/>
  <c r="BX4" i="28"/>
  <c r="BL4" i="28"/>
  <c r="AZ4" i="28"/>
  <c r="AN4" i="28"/>
  <c r="AB4" i="28"/>
  <c r="P4" i="28"/>
  <c r="E4" i="28"/>
  <c r="F4" i="28" s="1"/>
  <c r="G4" i="28" s="1"/>
  <c r="H4" i="28" s="1"/>
  <c r="I4" i="28" s="1"/>
  <c r="J4" i="28" s="1"/>
  <c r="K4" i="28" s="1"/>
  <c r="L4" i="28" s="1"/>
  <c r="M4" i="28" s="1"/>
  <c r="N4" i="28" s="1"/>
  <c r="O4" i="28" s="1"/>
  <c r="D4" i="28"/>
  <c r="BO2" i="28"/>
  <c r="C10" i="26"/>
  <c r="Q4" i="28" l="1"/>
  <c r="R4" i="28" s="1"/>
  <c r="S4" i="28" s="1"/>
  <c r="T4" i="28" s="1"/>
  <c r="U4" i="28" s="1"/>
  <c r="V4" i="28" s="1"/>
  <c r="W4" i="28" s="1"/>
  <c r="X4" i="28" s="1"/>
  <c r="Y4" i="28" s="1"/>
  <c r="Z4" i="28" s="1"/>
  <c r="AA4" i="28" s="1"/>
  <c r="AC4" i="28" s="1"/>
  <c r="AD4" i="28" s="1"/>
  <c r="AE4" i="28" s="1"/>
  <c r="AF4" i="28" s="1"/>
  <c r="AG4" i="28" s="1"/>
  <c r="AH4" i="28" s="1"/>
  <c r="AI4" i="28" s="1"/>
  <c r="AJ4" i="28" s="1"/>
  <c r="AK4" i="28" s="1"/>
  <c r="AL4" i="28" s="1"/>
  <c r="AM4" i="28" s="1"/>
  <c r="AO4" i="28" s="1"/>
  <c r="AP4" i="28" s="1"/>
  <c r="AQ4" i="28" s="1"/>
  <c r="AR4" i="28" s="1"/>
  <c r="AS4" i="28" s="1"/>
  <c r="AT4" i="28" s="1"/>
  <c r="AU4" i="28" s="1"/>
  <c r="AV4" i="28" s="1"/>
  <c r="AW4" i="28" s="1"/>
  <c r="AX4" i="28" s="1"/>
  <c r="AY4" i="28" s="1"/>
  <c r="BA4" i="28" s="1"/>
  <c r="BB4" i="28" s="1"/>
  <c r="BC4" i="28" s="1"/>
  <c r="BD4" i="28" s="1"/>
  <c r="BE4" i="28" s="1"/>
  <c r="BF4" i="28" s="1"/>
  <c r="BG4" i="28" s="1"/>
  <c r="BH4" i="28" s="1"/>
  <c r="BI4" i="28" s="1"/>
  <c r="BJ4" i="28" s="1"/>
  <c r="BK4" i="28" s="1"/>
  <c r="BM4" i="28" s="1"/>
  <c r="BN4" i="28" s="1"/>
  <c r="BO4" i="28" s="1"/>
  <c r="BP4" i="28" s="1"/>
  <c r="BQ4" i="28" s="1"/>
  <c r="BR4" i="28" s="1"/>
  <c r="BS4" i="28" s="1"/>
  <c r="BT4" i="28" s="1"/>
  <c r="BU4" i="28" s="1"/>
  <c r="BV4" i="28" s="1"/>
  <c r="BW4" i="28" s="1"/>
  <c r="BY4" i="28" s="1"/>
  <c r="BZ4" i="28" s="1"/>
  <c r="CA4" i="28" s="1"/>
  <c r="CB4" i="28" s="1"/>
  <c r="CC4" i="28" s="1"/>
  <c r="CD4" i="28" s="1"/>
  <c r="CE4" i="28" s="1"/>
  <c r="CF4" i="28" s="1"/>
  <c r="CG4" i="28" s="1"/>
  <c r="CH4" i="28" s="1"/>
  <c r="CI4" i="28" s="1"/>
  <c r="CK4" i="28" s="1"/>
  <c r="CL4" i="28" s="1"/>
  <c r="CM4" i="28" s="1"/>
  <c r="CN4" i="28" s="1"/>
  <c r="CO4" i="28" s="1"/>
  <c r="CP4" i="28" s="1"/>
  <c r="CQ4" i="28" s="1"/>
  <c r="CR4" i="28" s="1"/>
  <c r="CS4" i="28" s="1"/>
  <c r="CT4" i="28" s="1"/>
  <c r="CU4" i="28" s="1"/>
  <c r="AA215" i="28"/>
  <c r="Z215" i="28"/>
  <c r="Y215" i="28"/>
  <c r="X215" i="28"/>
  <c r="W215" i="28"/>
  <c r="V215" i="28"/>
  <c r="U215" i="28"/>
  <c r="T215" i="28"/>
  <c r="S215" i="28"/>
  <c r="AA214" i="28"/>
  <c r="Z214" i="28"/>
  <c r="Y214" i="28"/>
  <c r="X214" i="28"/>
  <c r="W214" i="28"/>
  <c r="V214" i="28"/>
  <c r="U214" i="28"/>
  <c r="T214" i="28"/>
  <c r="S214" i="28"/>
  <c r="AA213" i="28"/>
  <c r="Z213" i="28"/>
  <c r="Y213" i="28"/>
  <c r="X213" i="28"/>
  <c r="W213" i="28"/>
  <c r="V213" i="28"/>
  <c r="U213" i="28"/>
  <c r="T213" i="28"/>
  <c r="S213" i="28"/>
  <c r="AA212" i="28"/>
  <c r="Z212" i="28"/>
  <c r="Y212" i="28"/>
  <c r="X212" i="28"/>
  <c r="W212" i="28"/>
  <c r="V212" i="28"/>
  <c r="U212" i="28"/>
  <c r="T212" i="28"/>
  <c r="S212" i="28"/>
  <c r="AA211" i="28"/>
  <c r="Z211" i="28"/>
  <c r="Y211" i="28"/>
  <c r="X211" i="28"/>
  <c r="W211" i="28"/>
  <c r="V211" i="28"/>
  <c r="U211" i="28"/>
  <c r="T211" i="28"/>
  <c r="S211" i="28"/>
  <c r="X209" i="28"/>
  <c r="W209" i="28"/>
  <c r="V209" i="28"/>
  <c r="U209" i="28"/>
  <c r="T209" i="28"/>
  <c r="S209" i="28"/>
  <c r="X208" i="28"/>
  <c r="W208" i="28"/>
  <c r="V208" i="28"/>
  <c r="U208" i="28"/>
  <c r="T208" i="28"/>
  <c r="S208" i="28"/>
  <c r="X207" i="28"/>
  <c r="W207" i="28"/>
  <c r="V207" i="28"/>
  <c r="U207" i="28"/>
  <c r="T207" i="28"/>
  <c r="S207" i="28"/>
  <c r="X206" i="28"/>
  <c r="W206" i="28"/>
  <c r="V206" i="28"/>
  <c r="U206" i="28"/>
  <c r="T206" i="28"/>
  <c r="S206" i="28"/>
  <c r="X205" i="28"/>
  <c r="W205" i="28"/>
  <c r="V205" i="28"/>
  <c r="U205" i="28"/>
  <c r="T205" i="28"/>
  <c r="S205" i="28"/>
  <c r="U203" i="28"/>
  <c r="T203" i="28"/>
  <c r="S203" i="28"/>
  <c r="U202" i="28"/>
  <c r="T202" i="28"/>
  <c r="S202" i="28"/>
  <c r="U201" i="28"/>
  <c r="T201" i="28"/>
  <c r="S201" i="28"/>
  <c r="U200" i="28"/>
  <c r="T200" i="28"/>
  <c r="S200" i="28"/>
  <c r="U199" i="28"/>
  <c r="T199" i="28"/>
  <c r="S199" i="28"/>
  <c r="R197" i="28"/>
  <c r="Q197" i="28"/>
  <c r="P197" i="28"/>
  <c r="O197" i="28"/>
  <c r="R203" i="28" s="1"/>
  <c r="N197" i="28"/>
  <c r="Q203" i="28" s="1"/>
  <c r="M197" i="28"/>
  <c r="P203" i="28" s="1"/>
  <c r="L197" i="28"/>
  <c r="O203" i="28" s="1"/>
  <c r="R209" i="28" s="1"/>
  <c r="K197" i="28"/>
  <c r="N203" i="28" s="1"/>
  <c r="Q209" i="28" s="1"/>
  <c r="J197" i="28"/>
  <c r="M203" i="28" s="1"/>
  <c r="P209" i="28" s="1"/>
  <c r="I197" i="28"/>
  <c r="L203" i="28" s="1"/>
  <c r="R215" i="28" s="1"/>
  <c r="H197" i="28"/>
  <c r="R196" i="28"/>
  <c r="Q196" i="28"/>
  <c r="P196" i="28"/>
  <c r="O196" i="28"/>
  <c r="R202" i="28" s="1"/>
  <c r="N196" i="28"/>
  <c r="Q202" i="28" s="1"/>
  <c r="M196" i="28"/>
  <c r="P202" i="28" s="1"/>
  <c r="L196" i="28"/>
  <c r="O202" i="28" s="1"/>
  <c r="R208" i="28" s="1"/>
  <c r="K196" i="28"/>
  <c r="N202" i="28" s="1"/>
  <c r="Q208" i="28" s="1"/>
  <c r="J196" i="28"/>
  <c r="M202" i="28" s="1"/>
  <c r="P208" i="28" s="1"/>
  <c r="I196" i="28"/>
  <c r="L202" i="28" s="1"/>
  <c r="R214" i="28" s="1"/>
  <c r="H196" i="28"/>
  <c r="K202" i="28" s="1"/>
  <c r="Q214" i="28" s="1"/>
  <c r="R195" i="28"/>
  <c r="Q195" i="28"/>
  <c r="P195" i="28"/>
  <c r="O195" i="28"/>
  <c r="R201" i="28" s="1"/>
  <c r="N195" i="28"/>
  <c r="Q201" i="28" s="1"/>
  <c r="M195" i="28"/>
  <c r="P201" i="28" s="1"/>
  <c r="L195" i="28"/>
  <c r="O201" i="28" s="1"/>
  <c r="R207" i="28" s="1"/>
  <c r="K195" i="28"/>
  <c r="N201" i="28" s="1"/>
  <c r="Q207" i="28" s="1"/>
  <c r="J195" i="28"/>
  <c r="M201" i="28" s="1"/>
  <c r="P207" i="28" s="1"/>
  <c r="I195" i="28"/>
  <c r="L201" i="28" s="1"/>
  <c r="R213" i="28" s="1"/>
  <c r="H195" i="28"/>
  <c r="K201" i="28" s="1"/>
  <c r="Q213" i="28" s="1"/>
  <c r="R194" i="28"/>
  <c r="Q194" i="28"/>
  <c r="P194" i="28"/>
  <c r="O194" i="28"/>
  <c r="R200" i="28" s="1"/>
  <c r="N194" i="28"/>
  <c r="Q200" i="28" s="1"/>
  <c r="M194" i="28"/>
  <c r="P200" i="28" s="1"/>
  <c r="L194" i="28"/>
  <c r="O200" i="28" s="1"/>
  <c r="R206" i="28" s="1"/>
  <c r="K194" i="28"/>
  <c r="N200" i="28" s="1"/>
  <c r="Q206" i="28" s="1"/>
  <c r="J194" i="28"/>
  <c r="M200" i="28" s="1"/>
  <c r="P206" i="28" s="1"/>
  <c r="I194" i="28"/>
  <c r="H194" i="28"/>
  <c r="K200" i="28" s="1"/>
  <c r="Q212" i="28" s="1"/>
  <c r="R193" i="28"/>
  <c r="Q193" i="28"/>
  <c r="P193" i="28"/>
  <c r="O193" i="28"/>
  <c r="R199" i="28" s="1"/>
  <c r="N193" i="28"/>
  <c r="Q199" i="28" s="1"/>
  <c r="M193" i="28"/>
  <c r="P199" i="28" s="1"/>
  <c r="L193" i="28"/>
  <c r="O199" i="28" s="1"/>
  <c r="R205" i="28" s="1"/>
  <c r="K193" i="28"/>
  <c r="N199" i="28" s="1"/>
  <c r="Q205" i="28" s="1"/>
  <c r="J193" i="28"/>
  <c r="M199" i="28" s="1"/>
  <c r="P205" i="28" s="1"/>
  <c r="I193" i="28"/>
  <c r="L199" i="28" s="1"/>
  <c r="R211" i="28" s="1"/>
  <c r="H193" i="28"/>
  <c r="K199" i="28" s="1"/>
  <c r="Q211" i="28" s="1"/>
  <c r="CK233" i="28"/>
  <c r="CL233" i="28"/>
  <c r="CM233" i="28"/>
  <c r="CN233" i="28"/>
  <c r="CO233" i="28"/>
  <c r="CP233" i="28"/>
  <c r="CK234" i="28"/>
  <c r="CL234" i="28"/>
  <c r="CM234" i="28"/>
  <c r="CN234" i="28"/>
  <c r="CO234" i="28"/>
  <c r="CP234" i="28"/>
  <c r="CK235" i="28"/>
  <c r="CL235" i="28"/>
  <c r="CM235" i="28"/>
  <c r="CN235" i="28"/>
  <c r="CO235" i="28"/>
  <c r="CP235" i="28"/>
  <c r="CK236" i="28"/>
  <c r="CL236" i="28"/>
  <c r="CM236" i="28"/>
  <c r="CN236" i="28"/>
  <c r="CO236" i="28"/>
  <c r="CP236" i="28"/>
  <c r="CK237" i="28"/>
  <c r="CL237" i="28"/>
  <c r="CM237" i="28"/>
  <c r="CN237" i="28"/>
  <c r="CO237" i="28"/>
  <c r="CP237" i="28"/>
  <c r="AG251" i="28"/>
  <c r="AF251" i="28"/>
  <c r="AE251" i="28"/>
  <c r="AD251" i="28"/>
  <c r="AC251" i="28"/>
  <c r="AB251" i="28"/>
  <c r="AA251" i="28"/>
  <c r="AG257" i="28" s="1"/>
  <c r="Z251" i="28"/>
  <c r="AF257" i="28" s="1"/>
  <c r="Y251" i="28"/>
  <c r="AE257" i="28" s="1"/>
  <c r="X251" i="28"/>
  <c r="AD257" i="28" s="1"/>
  <c r="W251" i="28"/>
  <c r="AC257" i="28" s="1"/>
  <c r="V251" i="28"/>
  <c r="AB257" i="28" s="1"/>
  <c r="U251" i="28"/>
  <c r="AA257" i="28" s="1"/>
  <c r="T251" i="28"/>
  <c r="Z257" i="28" s="1"/>
  <c r="S251" i="28"/>
  <c r="Y257" i="28" s="1"/>
  <c r="R251" i="28"/>
  <c r="X257" i="28" s="1"/>
  <c r="Q251" i="28"/>
  <c r="W257" i="28" s="1"/>
  <c r="P251" i="28"/>
  <c r="V257" i="28" s="1"/>
  <c r="O251" i="28"/>
  <c r="U257" i="28" s="1"/>
  <c r="N251" i="28"/>
  <c r="T257" i="28" s="1"/>
  <c r="M251" i="28"/>
  <c r="S257" i="28" s="1"/>
  <c r="L251" i="28"/>
  <c r="R257" i="28" s="1"/>
  <c r="K251" i="28"/>
  <c r="AG250" i="28"/>
  <c r="AF250" i="28"/>
  <c r="AE250" i="28"/>
  <c r="AD250" i="28"/>
  <c r="AC250" i="28"/>
  <c r="AB250" i="28"/>
  <c r="AA250" i="28"/>
  <c r="AG256" i="28" s="1"/>
  <c r="Z250" i="28"/>
  <c r="AF256" i="28" s="1"/>
  <c r="Y250" i="28"/>
  <c r="AE256" i="28" s="1"/>
  <c r="X250" i="28"/>
  <c r="AD256" i="28" s="1"/>
  <c r="W250" i="28"/>
  <c r="AC256" i="28" s="1"/>
  <c r="V250" i="28"/>
  <c r="AB256" i="28" s="1"/>
  <c r="U250" i="28"/>
  <c r="AA256" i="28" s="1"/>
  <c r="T250" i="28"/>
  <c r="Z256" i="28" s="1"/>
  <c r="S250" i="28"/>
  <c r="Y256" i="28" s="1"/>
  <c r="R250" i="28"/>
  <c r="X256" i="28" s="1"/>
  <c r="Q250" i="28"/>
  <c r="W256" i="28" s="1"/>
  <c r="P250" i="28"/>
  <c r="V256" i="28" s="1"/>
  <c r="O250" i="28"/>
  <c r="U256" i="28" s="1"/>
  <c r="N250" i="28"/>
  <c r="T256" i="28" s="1"/>
  <c r="M250" i="28"/>
  <c r="S256" i="28" s="1"/>
  <c r="L250" i="28"/>
  <c r="R256" i="28" s="1"/>
  <c r="K250" i="28"/>
  <c r="Q256" i="28" s="1"/>
  <c r="AG249" i="28"/>
  <c r="AF249" i="28"/>
  <c r="AE249" i="28"/>
  <c r="AD249" i="28"/>
  <c r="AC249" i="28"/>
  <c r="AB249" i="28"/>
  <c r="AA249" i="28"/>
  <c r="AG255" i="28" s="1"/>
  <c r="Z249" i="28"/>
  <c r="AF255" i="28" s="1"/>
  <c r="Y249" i="28"/>
  <c r="AE255" i="28" s="1"/>
  <c r="X249" i="28"/>
  <c r="AD255" i="28" s="1"/>
  <c r="W249" i="28"/>
  <c r="AC255" i="28" s="1"/>
  <c r="V249" i="28"/>
  <c r="AB255" i="28" s="1"/>
  <c r="U249" i="28"/>
  <c r="AA255" i="28" s="1"/>
  <c r="T249" i="28"/>
  <c r="Z255" i="28" s="1"/>
  <c r="S249" i="28"/>
  <c r="Y255" i="28" s="1"/>
  <c r="R249" i="28"/>
  <c r="X255" i="28" s="1"/>
  <c r="Q249" i="28"/>
  <c r="W255" i="28" s="1"/>
  <c r="P249" i="28"/>
  <c r="V255" i="28" s="1"/>
  <c r="O249" i="28"/>
  <c r="U255" i="28" s="1"/>
  <c r="N249" i="28"/>
  <c r="T255" i="28" s="1"/>
  <c r="M249" i="28"/>
  <c r="S255" i="28" s="1"/>
  <c r="L249" i="28"/>
  <c r="R255" i="28" s="1"/>
  <c r="K249" i="28"/>
  <c r="Q255" i="28" s="1"/>
  <c r="AG248" i="28"/>
  <c r="AF248" i="28"/>
  <c r="AE248" i="28"/>
  <c r="AD248" i="28"/>
  <c r="AC248" i="28"/>
  <c r="AB248" i="28"/>
  <c r="AA248" i="28"/>
  <c r="AG254" i="28" s="1"/>
  <c r="Z248" i="28"/>
  <c r="AF254" i="28" s="1"/>
  <c r="Y248" i="28"/>
  <c r="AE254" i="28" s="1"/>
  <c r="X248" i="28"/>
  <c r="AD254" i="28" s="1"/>
  <c r="W248" i="28"/>
  <c r="AC254" i="28" s="1"/>
  <c r="V248" i="28"/>
  <c r="AB254" i="28" s="1"/>
  <c r="U248" i="28"/>
  <c r="AA254" i="28" s="1"/>
  <c r="T248" i="28"/>
  <c r="Z254" i="28" s="1"/>
  <c r="S248" i="28"/>
  <c r="Y254" i="28" s="1"/>
  <c r="R248" i="28"/>
  <c r="X254" i="28" s="1"/>
  <c r="Q248" i="28"/>
  <c r="W254" i="28" s="1"/>
  <c r="P248" i="28"/>
  <c r="V254" i="28" s="1"/>
  <c r="O248" i="28"/>
  <c r="U254" i="28" s="1"/>
  <c r="N248" i="28"/>
  <c r="T254" i="28" s="1"/>
  <c r="M248" i="28"/>
  <c r="S254" i="28" s="1"/>
  <c r="L248" i="28"/>
  <c r="R254" i="28" s="1"/>
  <c r="K248" i="28"/>
  <c r="Q254" i="28" s="1"/>
  <c r="AG247" i="28"/>
  <c r="AF247" i="28"/>
  <c r="AE247" i="28"/>
  <c r="AD247" i="28"/>
  <c r="AC247" i="28"/>
  <c r="AB247" i="28"/>
  <c r="AA247" i="28"/>
  <c r="AG253" i="28" s="1"/>
  <c r="Z247" i="28"/>
  <c r="AF253" i="28" s="1"/>
  <c r="Y247" i="28"/>
  <c r="AE253" i="28" s="1"/>
  <c r="X247" i="28"/>
  <c r="AD253" i="28" s="1"/>
  <c r="W247" i="28"/>
  <c r="AC253" i="28" s="1"/>
  <c r="V247" i="28"/>
  <c r="AB253" i="28" s="1"/>
  <c r="U247" i="28"/>
  <c r="AA253" i="28" s="1"/>
  <c r="T247" i="28"/>
  <c r="Z253" i="28" s="1"/>
  <c r="S247" i="28"/>
  <c r="Y253" i="28" s="1"/>
  <c r="R247" i="28"/>
  <c r="X253" i="28" s="1"/>
  <c r="Q247" i="28"/>
  <c r="W253" i="28" s="1"/>
  <c r="P247" i="28"/>
  <c r="V253" i="28" s="1"/>
  <c r="O247" i="28"/>
  <c r="U253" i="28" s="1"/>
  <c r="N247" i="28"/>
  <c r="T253" i="28" s="1"/>
  <c r="M247" i="28"/>
  <c r="S253" i="28" s="1"/>
  <c r="L247" i="28"/>
  <c r="R253" i="28" s="1"/>
  <c r="K247" i="28"/>
  <c r="Q253" i="28" s="1"/>
  <c r="U237" i="28"/>
  <c r="AA243" i="28" s="1"/>
  <c r="AM257" i="28" s="1"/>
  <c r="T237" i="28"/>
  <c r="Z243" i="28" s="1"/>
  <c r="AL257" i="28" s="1"/>
  <c r="S237" i="28"/>
  <c r="Y243" i="28" s="1"/>
  <c r="AK257" i="28" s="1"/>
  <c r="R237" i="28"/>
  <c r="X243" i="28" s="1"/>
  <c r="AJ257" i="28" s="1"/>
  <c r="Q237" i="28"/>
  <c r="W243" i="28" s="1"/>
  <c r="AI257" i="28" s="1"/>
  <c r="P237" i="28"/>
  <c r="V243" i="28" s="1"/>
  <c r="AH257" i="28" s="1"/>
  <c r="O237" i="28"/>
  <c r="U243" i="28" s="1"/>
  <c r="N237" i="28"/>
  <c r="T243" i="28" s="1"/>
  <c r="M237" i="28"/>
  <c r="S243" i="28" s="1"/>
  <c r="L237" i="28"/>
  <c r="R243" i="28" s="1"/>
  <c r="K237" i="28"/>
  <c r="U236" i="28"/>
  <c r="AA242" i="28" s="1"/>
  <c r="AM256" i="28" s="1"/>
  <c r="T236" i="28"/>
  <c r="Z242" i="28" s="1"/>
  <c r="AL256" i="28" s="1"/>
  <c r="S236" i="28"/>
  <c r="Y242" i="28" s="1"/>
  <c r="AK256" i="28" s="1"/>
  <c r="R236" i="28"/>
  <c r="X242" i="28" s="1"/>
  <c r="AJ256" i="28" s="1"/>
  <c r="Q236" i="28"/>
  <c r="W242" i="28" s="1"/>
  <c r="AI256" i="28" s="1"/>
  <c r="P236" i="28"/>
  <c r="V242" i="28" s="1"/>
  <c r="AH256" i="28" s="1"/>
  <c r="O236" i="28"/>
  <c r="U242" i="28" s="1"/>
  <c r="N236" i="28"/>
  <c r="T242" i="28" s="1"/>
  <c r="M236" i="28"/>
  <c r="S242" i="28" s="1"/>
  <c r="L236" i="28"/>
  <c r="R242" i="28" s="1"/>
  <c r="K236" i="28"/>
  <c r="Q242" i="28" s="1"/>
  <c r="U235" i="28"/>
  <c r="AA241" i="28" s="1"/>
  <c r="AM255" i="28" s="1"/>
  <c r="T235" i="28"/>
  <c r="Z241" i="28" s="1"/>
  <c r="AL255" i="28" s="1"/>
  <c r="S235" i="28"/>
  <c r="Y241" i="28" s="1"/>
  <c r="AK255" i="28" s="1"/>
  <c r="R235" i="28"/>
  <c r="X241" i="28" s="1"/>
  <c r="AJ255" i="28" s="1"/>
  <c r="Q235" i="28"/>
  <c r="W241" i="28" s="1"/>
  <c r="AI255" i="28" s="1"/>
  <c r="P235" i="28"/>
  <c r="V241" i="28" s="1"/>
  <c r="AH255" i="28" s="1"/>
  <c r="O235" i="28"/>
  <c r="U241" i="28" s="1"/>
  <c r="N235" i="28"/>
  <c r="T241" i="28" s="1"/>
  <c r="M235" i="28"/>
  <c r="S241" i="28" s="1"/>
  <c r="L235" i="28"/>
  <c r="R241" i="28" s="1"/>
  <c r="K235" i="28"/>
  <c r="Q241" i="28" s="1"/>
  <c r="U234" i="28"/>
  <c r="AA240" i="28" s="1"/>
  <c r="AM254" i="28" s="1"/>
  <c r="T234" i="28"/>
  <c r="Z240" i="28" s="1"/>
  <c r="AL254" i="28" s="1"/>
  <c r="S234" i="28"/>
  <c r="Y240" i="28" s="1"/>
  <c r="AK254" i="28" s="1"/>
  <c r="R234" i="28"/>
  <c r="X240" i="28" s="1"/>
  <c r="AJ254" i="28" s="1"/>
  <c r="Q234" i="28"/>
  <c r="W240" i="28" s="1"/>
  <c r="AI254" i="28" s="1"/>
  <c r="P234" i="28"/>
  <c r="V240" i="28" s="1"/>
  <c r="AH254" i="28" s="1"/>
  <c r="O234" i="28"/>
  <c r="U240" i="28" s="1"/>
  <c r="N234" i="28"/>
  <c r="T240" i="28" s="1"/>
  <c r="M234" i="28"/>
  <c r="S240" i="28" s="1"/>
  <c r="L234" i="28"/>
  <c r="R240" i="28" s="1"/>
  <c r="K234" i="28"/>
  <c r="Q240" i="28" s="1"/>
  <c r="U233" i="28"/>
  <c r="AA239" i="28" s="1"/>
  <c r="AM253" i="28" s="1"/>
  <c r="T233" i="28"/>
  <c r="Z239" i="28" s="1"/>
  <c r="AL253" i="28" s="1"/>
  <c r="S233" i="28"/>
  <c r="Y239" i="28" s="1"/>
  <c r="AK253" i="28" s="1"/>
  <c r="R233" i="28"/>
  <c r="X239" i="28" s="1"/>
  <c r="AJ253" i="28" s="1"/>
  <c r="Q233" i="28"/>
  <c r="W239" i="28" s="1"/>
  <c r="AI253" i="28" s="1"/>
  <c r="P233" i="28"/>
  <c r="V239" i="28" s="1"/>
  <c r="AH253" i="28" s="1"/>
  <c r="O233" i="28"/>
  <c r="U239" i="28" s="1"/>
  <c r="N233" i="28"/>
  <c r="T239" i="28" s="1"/>
  <c r="M233" i="28"/>
  <c r="S239" i="28" s="1"/>
  <c r="L233" i="28"/>
  <c r="R239" i="28" s="1"/>
  <c r="K233" i="28"/>
  <c r="Q239" i="28" s="1"/>
  <c r="CK173" i="28"/>
  <c r="CL173" i="28"/>
  <c r="CM173" i="28"/>
  <c r="CN173" i="28"/>
  <c r="CO173" i="28"/>
  <c r="CP173" i="28"/>
  <c r="CQ173" i="28"/>
  <c r="CR173" i="28"/>
  <c r="CS173" i="28"/>
  <c r="CT173" i="28"/>
  <c r="CU173" i="28"/>
  <c r="CV173" i="28"/>
  <c r="CK174" i="28"/>
  <c r="CL174" i="28"/>
  <c r="CM174" i="28"/>
  <c r="CN174" i="28"/>
  <c r="CO174" i="28"/>
  <c r="CP174" i="28"/>
  <c r="CQ174" i="28"/>
  <c r="CR174" i="28"/>
  <c r="CS174" i="28"/>
  <c r="CT174" i="28"/>
  <c r="CU174" i="28"/>
  <c r="CV174" i="28"/>
  <c r="CK175" i="28"/>
  <c r="CL175" i="28"/>
  <c r="CM175" i="28"/>
  <c r="CN175" i="28"/>
  <c r="CO175" i="28"/>
  <c r="CP175" i="28"/>
  <c r="CQ175" i="28"/>
  <c r="CR175" i="28"/>
  <c r="CS175" i="28"/>
  <c r="CT175" i="28"/>
  <c r="CU175" i="28"/>
  <c r="CV175" i="28"/>
  <c r="CK176" i="28"/>
  <c r="CL176" i="28"/>
  <c r="CM176" i="28"/>
  <c r="CN176" i="28"/>
  <c r="CO176" i="28"/>
  <c r="CP176" i="28"/>
  <c r="CQ176" i="28"/>
  <c r="CR176" i="28"/>
  <c r="CS176" i="28"/>
  <c r="CT176" i="28"/>
  <c r="CU176" i="28"/>
  <c r="CV176" i="28"/>
  <c r="CK177" i="28"/>
  <c r="CL177" i="28"/>
  <c r="CM177" i="28"/>
  <c r="CN177" i="28"/>
  <c r="CO177" i="28"/>
  <c r="CP177" i="28"/>
  <c r="CQ177" i="28"/>
  <c r="CR177" i="28"/>
  <c r="CS177" i="28"/>
  <c r="CT177" i="28"/>
  <c r="CU177" i="28"/>
  <c r="CV177" i="28"/>
  <c r="CK179" i="28"/>
  <c r="CL179" i="28"/>
  <c r="CM179" i="28"/>
  <c r="CN179" i="28"/>
  <c r="CO179" i="28"/>
  <c r="CP179" i="28"/>
  <c r="CQ179" i="28"/>
  <c r="CR179" i="28"/>
  <c r="CS179" i="28"/>
  <c r="CT179" i="28"/>
  <c r="CU179" i="28"/>
  <c r="CV179" i="28"/>
  <c r="CK180" i="28"/>
  <c r="CL180" i="28"/>
  <c r="CM180" i="28"/>
  <c r="CN180" i="28"/>
  <c r="CO180" i="28"/>
  <c r="CP180" i="28"/>
  <c r="CQ180" i="28"/>
  <c r="CR180" i="28"/>
  <c r="CS180" i="28"/>
  <c r="CT180" i="28"/>
  <c r="CU180" i="28"/>
  <c r="CV180" i="28"/>
  <c r="CK181" i="28"/>
  <c r="CL181" i="28"/>
  <c r="CM181" i="28"/>
  <c r="CN181" i="28"/>
  <c r="CO181" i="28"/>
  <c r="CP181" i="28"/>
  <c r="CQ181" i="28"/>
  <c r="CR181" i="28"/>
  <c r="CS181" i="28"/>
  <c r="CT181" i="28"/>
  <c r="CU181" i="28"/>
  <c r="CV181" i="28"/>
  <c r="CK182" i="28"/>
  <c r="CL182" i="28"/>
  <c r="CM182" i="28"/>
  <c r="CN182" i="28"/>
  <c r="CO182" i="28"/>
  <c r="CP182" i="28"/>
  <c r="CQ182" i="28"/>
  <c r="CR182" i="28"/>
  <c r="CS182" i="28"/>
  <c r="CT182" i="28"/>
  <c r="CU182" i="28"/>
  <c r="CV182" i="28"/>
  <c r="CK183" i="28"/>
  <c r="CL183" i="28"/>
  <c r="CM183" i="28"/>
  <c r="CN183" i="28"/>
  <c r="CO183" i="28"/>
  <c r="CP183" i="28"/>
  <c r="CQ183" i="28"/>
  <c r="CR183" i="28"/>
  <c r="CS183" i="28"/>
  <c r="CT183" i="28"/>
  <c r="CU183" i="28"/>
  <c r="CV183" i="28"/>
  <c r="CK185" i="28"/>
  <c r="CL185" i="28"/>
  <c r="CM185" i="28"/>
  <c r="CN185" i="28"/>
  <c r="CO185" i="28"/>
  <c r="CP185" i="28"/>
  <c r="CQ185" i="28"/>
  <c r="CR185" i="28"/>
  <c r="CS185" i="28"/>
  <c r="CT185" i="28"/>
  <c r="CU185" i="28"/>
  <c r="CV185" i="28"/>
  <c r="CK186" i="28"/>
  <c r="CL186" i="28"/>
  <c r="CM186" i="28"/>
  <c r="CN186" i="28"/>
  <c r="CO186" i="28"/>
  <c r="CP186" i="28"/>
  <c r="CQ186" i="28"/>
  <c r="CR186" i="28"/>
  <c r="CS186" i="28"/>
  <c r="CT186" i="28"/>
  <c r="CU186" i="28"/>
  <c r="CV186" i="28"/>
  <c r="CK187" i="28"/>
  <c r="CL187" i="28"/>
  <c r="CM187" i="28"/>
  <c r="CN187" i="28"/>
  <c r="CO187" i="28"/>
  <c r="CP187" i="28"/>
  <c r="CQ187" i="28"/>
  <c r="CR187" i="28"/>
  <c r="CS187" i="28"/>
  <c r="CT187" i="28"/>
  <c r="CU187" i="28"/>
  <c r="CV187" i="28"/>
  <c r="CK188" i="28"/>
  <c r="CL188" i="28"/>
  <c r="CM188" i="28"/>
  <c r="CN188" i="28"/>
  <c r="CO188" i="28"/>
  <c r="CP188" i="28"/>
  <c r="CQ188" i="28"/>
  <c r="CR188" i="28"/>
  <c r="CS188" i="28"/>
  <c r="CT188" i="28"/>
  <c r="CU188" i="28"/>
  <c r="CV188" i="28"/>
  <c r="CK189" i="28"/>
  <c r="CL189" i="28"/>
  <c r="CM189" i="28"/>
  <c r="CN189" i="28"/>
  <c r="CO189" i="28"/>
  <c r="CP189" i="28"/>
  <c r="CQ189" i="28"/>
  <c r="CR189" i="28"/>
  <c r="CS189" i="28"/>
  <c r="CT189" i="28"/>
  <c r="CU189" i="28"/>
  <c r="CV189" i="28"/>
  <c r="AA189" i="28"/>
  <c r="AM215" i="28" s="1"/>
  <c r="Z189" i="28"/>
  <c r="AL215" i="28" s="1"/>
  <c r="Y189" i="28"/>
  <c r="AK215" i="28" s="1"/>
  <c r="X189" i="28"/>
  <c r="AJ215" i="28" s="1"/>
  <c r="W189" i="28"/>
  <c r="AI215" i="28" s="1"/>
  <c r="V189" i="28"/>
  <c r="AH215" i="28" s="1"/>
  <c r="U189" i="28"/>
  <c r="AG215" i="28" s="1"/>
  <c r="T189" i="28"/>
  <c r="AF215" i="28" s="1"/>
  <c r="AA188" i="28"/>
  <c r="AM214" i="28" s="1"/>
  <c r="Z188" i="28"/>
  <c r="AL214" i="28" s="1"/>
  <c r="Y188" i="28"/>
  <c r="AK214" i="28" s="1"/>
  <c r="X188" i="28"/>
  <c r="AJ214" i="28" s="1"/>
  <c r="W188" i="28"/>
  <c r="AI214" i="28" s="1"/>
  <c r="V188" i="28"/>
  <c r="AH214" i="28" s="1"/>
  <c r="U188" i="28"/>
  <c r="AG214" i="28" s="1"/>
  <c r="T188" i="28"/>
  <c r="AF214" i="28" s="1"/>
  <c r="AA187" i="28"/>
  <c r="AM213" i="28" s="1"/>
  <c r="Z187" i="28"/>
  <c r="AL213" i="28" s="1"/>
  <c r="Y187" i="28"/>
  <c r="AK213" i="28" s="1"/>
  <c r="X187" i="28"/>
  <c r="AJ213" i="28" s="1"/>
  <c r="W187" i="28"/>
  <c r="AI213" i="28" s="1"/>
  <c r="V187" i="28"/>
  <c r="AH213" i="28" s="1"/>
  <c r="U187" i="28"/>
  <c r="AG213" i="28" s="1"/>
  <c r="T187" i="28"/>
  <c r="AF213" i="28" s="1"/>
  <c r="AA186" i="28"/>
  <c r="AM212" i="28" s="1"/>
  <c r="Z186" i="28"/>
  <c r="AL212" i="28" s="1"/>
  <c r="Y186" i="28"/>
  <c r="AK212" i="28" s="1"/>
  <c r="X186" i="28"/>
  <c r="AJ212" i="28" s="1"/>
  <c r="W186" i="28"/>
  <c r="AI212" i="28" s="1"/>
  <c r="V186" i="28"/>
  <c r="AH212" i="28" s="1"/>
  <c r="U186" i="28"/>
  <c r="AG212" i="28" s="1"/>
  <c r="T186" i="28"/>
  <c r="AF212" i="28" s="1"/>
  <c r="AA185" i="28"/>
  <c r="AM211" i="28" s="1"/>
  <c r="Z185" i="28"/>
  <c r="AL211" i="28" s="1"/>
  <c r="Y185" i="28"/>
  <c r="AK211" i="28" s="1"/>
  <c r="X185" i="28"/>
  <c r="AJ211" i="28" s="1"/>
  <c r="W185" i="28"/>
  <c r="AI211" i="28" s="1"/>
  <c r="V185" i="28"/>
  <c r="AH211" i="28" s="1"/>
  <c r="U185" i="28"/>
  <c r="AG211" i="28" s="1"/>
  <c r="T185" i="28"/>
  <c r="AF211" i="28" s="1"/>
  <c r="S189" i="28"/>
  <c r="AE215" i="28" s="1"/>
  <c r="S188" i="28"/>
  <c r="AE214" i="28" s="1"/>
  <c r="S187" i="28"/>
  <c r="AE213" i="28" s="1"/>
  <c r="S186" i="28"/>
  <c r="AE212" i="28" s="1"/>
  <c r="S185" i="28"/>
  <c r="AE211" i="28" s="1"/>
  <c r="X183" i="28"/>
  <c r="AJ209" i="28" s="1"/>
  <c r="W183" i="28"/>
  <c r="AI209" i="28" s="1"/>
  <c r="V183" i="28"/>
  <c r="AH209" i="28" s="1"/>
  <c r="U183" i="28"/>
  <c r="AG209" i="28" s="1"/>
  <c r="T183" i="28"/>
  <c r="AF209" i="28" s="1"/>
  <c r="X182" i="28"/>
  <c r="AJ208" i="28" s="1"/>
  <c r="W182" i="28"/>
  <c r="AI208" i="28" s="1"/>
  <c r="V182" i="28"/>
  <c r="AH208" i="28" s="1"/>
  <c r="U182" i="28"/>
  <c r="AG208" i="28" s="1"/>
  <c r="T182" i="28"/>
  <c r="AF208" i="28" s="1"/>
  <c r="X181" i="28"/>
  <c r="AJ207" i="28" s="1"/>
  <c r="W181" i="28"/>
  <c r="AI207" i="28" s="1"/>
  <c r="V181" i="28"/>
  <c r="AH207" i="28" s="1"/>
  <c r="U181" i="28"/>
  <c r="AG207" i="28" s="1"/>
  <c r="T181" i="28"/>
  <c r="AF207" i="28" s="1"/>
  <c r="X180" i="28"/>
  <c r="AJ206" i="28" s="1"/>
  <c r="W180" i="28"/>
  <c r="AI206" i="28" s="1"/>
  <c r="V180" i="28"/>
  <c r="AH206" i="28" s="1"/>
  <c r="U180" i="28"/>
  <c r="AG206" i="28" s="1"/>
  <c r="T180" i="28"/>
  <c r="AF206" i="28" s="1"/>
  <c r="X179" i="28"/>
  <c r="AJ205" i="28" s="1"/>
  <c r="W179" i="28"/>
  <c r="AI205" i="28" s="1"/>
  <c r="V179" i="28"/>
  <c r="AH205" i="28" s="1"/>
  <c r="U179" i="28"/>
  <c r="AG205" i="28" s="1"/>
  <c r="T179" i="28"/>
  <c r="AF205" i="28" s="1"/>
  <c r="S183" i="28"/>
  <c r="AE209" i="28" s="1"/>
  <c r="S182" i="28"/>
  <c r="AE208" i="28" s="1"/>
  <c r="S181" i="28"/>
  <c r="AE207" i="28" s="1"/>
  <c r="S180" i="28"/>
  <c r="AE206" i="28" s="1"/>
  <c r="S179" i="28"/>
  <c r="AE205" i="28" s="1"/>
  <c r="U177" i="28"/>
  <c r="AG203" i="28" s="1"/>
  <c r="T177" i="28"/>
  <c r="AF203" i="28" s="1"/>
  <c r="U176" i="28"/>
  <c r="AG202" i="28" s="1"/>
  <c r="T176" i="28"/>
  <c r="AF202" i="28" s="1"/>
  <c r="U175" i="28"/>
  <c r="AG201" i="28" s="1"/>
  <c r="T175" i="28"/>
  <c r="AF201" i="28" s="1"/>
  <c r="U174" i="28"/>
  <c r="AG200" i="28" s="1"/>
  <c r="T174" i="28"/>
  <c r="AF200" i="28" s="1"/>
  <c r="U173" i="28"/>
  <c r="AG199" i="28" s="1"/>
  <c r="T173" i="28"/>
  <c r="AF199" i="28" s="1"/>
  <c r="S177" i="28"/>
  <c r="AE203" i="28" s="1"/>
  <c r="S176" i="28"/>
  <c r="AE202" i="28" s="1"/>
  <c r="S175" i="28"/>
  <c r="AE201" i="28" s="1"/>
  <c r="S174" i="28"/>
  <c r="AE200" i="28" s="1"/>
  <c r="S173" i="28"/>
  <c r="AE199" i="28" s="1"/>
  <c r="CA167" i="28"/>
  <c r="CM193" i="28" s="1"/>
  <c r="CB167" i="28"/>
  <c r="CN193" i="28" s="1"/>
  <c r="CC167" i="28"/>
  <c r="CO193" i="28" s="1"/>
  <c r="CD167" i="28"/>
  <c r="CP193" i="28" s="1"/>
  <c r="CE167" i="28"/>
  <c r="CQ193" i="28" s="1"/>
  <c r="CF167" i="28"/>
  <c r="CR193" i="28" s="1"/>
  <c r="CG167" i="28"/>
  <c r="CH167" i="28"/>
  <c r="CI167" i="28"/>
  <c r="CJ167" i="28"/>
  <c r="CK167" i="28"/>
  <c r="CL167" i="28"/>
  <c r="CM167" i="28"/>
  <c r="CN167" i="28"/>
  <c r="CO167" i="28"/>
  <c r="CP167" i="28"/>
  <c r="CQ167" i="28"/>
  <c r="CR167" i="28"/>
  <c r="CA168" i="28"/>
  <c r="CM194" i="28" s="1"/>
  <c r="CB168" i="28"/>
  <c r="CN194" i="28" s="1"/>
  <c r="CC168" i="28"/>
  <c r="CO194" i="28" s="1"/>
  <c r="CD168" i="28"/>
  <c r="CP194" i="28" s="1"/>
  <c r="CE168" i="28"/>
  <c r="CQ194" i="28" s="1"/>
  <c r="CF168" i="28"/>
  <c r="CR194" i="28" s="1"/>
  <c r="CG168" i="28"/>
  <c r="CH168" i="28"/>
  <c r="CI168" i="28"/>
  <c r="CJ168" i="28"/>
  <c r="CK168" i="28"/>
  <c r="CL168" i="28"/>
  <c r="CM168" i="28"/>
  <c r="CN168" i="28"/>
  <c r="CO168" i="28"/>
  <c r="CP168" i="28"/>
  <c r="CQ168" i="28"/>
  <c r="CR168" i="28"/>
  <c r="CA169" i="28"/>
  <c r="CM195" i="28" s="1"/>
  <c r="CB169" i="28"/>
  <c r="CN195" i="28" s="1"/>
  <c r="CC169" i="28"/>
  <c r="CO195" i="28" s="1"/>
  <c r="CD169" i="28"/>
  <c r="CP195" i="28" s="1"/>
  <c r="CE169" i="28"/>
  <c r="CQ195" i="28" s="1"/>
  <c r="CF169" i="28"/>
  <c r="CR195" i="28" s="1"/>
  <c r="CG169" i="28"/>
  <c r="CH169" i="28"/>
  <c r="CI169" i="28"/>
  <c r="CJ169" i="28"/>
  <c r="CK169" i="28"/>
  <c r="CL169" i="28"/>
  <c r="CM169" i="28"/>
  <c r="CN169" i="28"/>
  <c r="CO169" i="28"/>
  <c r="CP169" i="28"/>
  <c r="CQ169" i="28"/>
  <c r="CR169" i="28"/>
  <c r="CA170" i="28"/>
  <c r="CM196" i="28" s="1"/>
  <c r="CB170" i="28"/>
  <c r="CN196" i="28" s="1"/>
  <c r="CC170" i="28"/>
  <c r="CO196" i="28" s="1"/>
  <c r="CD170" i="28"/>
  <c r="CP196" i="28" s="1"/>
  <c r="CE170" i="28"/>
  <c r="CQ196" i="28" s="1"/>
  <c r="CF170" i="28"/>
  <c r="CR196" i="28" s="1"/>
  <c r="CG170" i="28"/>
  <c r="CH170" i="28"/>
  <c r="CI170" i="28"/>
  <c r="CJ170" i="28"/>
  <c r="CK170" i="28"/>
  <c r="CL170" i="28"/>
  <c r="CM170" i="28"/>
  <c r="CN170" i="28"/>
  <c r="CO170" i="28"/>
  <c r="CP170" i="28"/>
  <c r="CQ170" i="28"/>
  <c r="CR170" i="28"/>
  <c r="CA171" i="28"/>
  <c r="CM197" i="28" s="1"/>
  <c r="CB171" i="28"/>
  <c r="CN197" i="28" s="1"/>
  <c r="CC171" i="28"/>
  <c r="CO197" i="28" s="1"/>
  <c r="CD171" i="28"/>
  <c r="CP197" i="28" s="1"/>
  <c r="CE171" i="28"/>
  <c r="CQ197" i="28" s="1"/>
  <c r="CF171" i="28"/>
  <c r="CR197" i="28" s="1"/>
  <c r="CG171" i="28"/>
  <c r="CH171" i="28"/>
  <c r="CI171" i="28"/>
  <c r="CJ171" i="28"/>
  <c r="CK171" i="28"/>
  <c r="CL171" i="28"/>
  <c r="CM171" i="28"/>
  <c r="CN171" i="28"/>
  <c r="CO171" i="28"/>
  <c r="CP171" i="28"/>
  <c r="CQ171" i="28"/>
  <c r="CR171" i="28"/>
  <c r="R171" i="28"/>
  <c r="AD197" i="28" s="1"/>
  <c r="Q171" i="28"/>
  <c r="AC197" i="28" s="1"/>
  <c r="P171" i="28"/>
  <c r="AB197" i="28" s="1"/>
  <c r="O171" i="28"/>
  <c r="R177" i="28" s="1"/>
  <c r="AD203" i="28" s="1"/>
  <c r="N171" i="28"/>
  <c r="M171" i="28"/>
  <c r="L171" i="28"/>
  <c r="K171" i="28"/>
  <c r="N177" i="28" s="1"/>
  <c r="J171" i="28"/>
  <c r="I171" i="28"/>
  <c r="H171" i="28"/>
  <c r="S197" i="28"/>
  <c r="R170" i="28"/>
  <c r="AD196" i="28" s="1"/>
  <c r="Q170" i="28"/>
  <c r="AC196" i="28" s="1"/>
  <c r="P170" i="28"/>
  <c r="AB196" i="28" s="1"/>
  <c r="O170" i="28"/>
  <c r="R176" i="28" s="1"/>
  <c r="AD202" i="28" s="1"/>
  <c r="N170" i="28"/>
  <c r="Q176" i="28" s="1"/>
  <c r="AC202" i="28" s="1"/>
  <c r="M170" i="28"/>
  <c r="P176" i="28" s="1"/>
  <c r="AB202" i="28" s="1"/>
  <c r="L170" i="28"/>
  <c r="O176" i="28" s="1"/>
  <c r="K170" i="28"/>
  <c r="N176" i="28" s="1"/>
  <c r="J170" i="28"/>
  <c r="M176" i="28" s="1"/>
  <c r="P182" i="28" s="1"/>
  <c r="AB208" i="28" s="1"/>
  <c r="I170" i="28"/>
  <c r="L176" i="28" s="1"/>
  <c r="H170" i="28"/>
  <c r="K176" i="28" s="1"/>
  <c r="R169" i="28"/>
  <c r="AD195" i="28" s="1"/>
  <c r="Q169" i="28"/>
  <c r="AC195" i="28" s="1"/>
  <c r="P169" i="28"/>
  <c r="AB195" i="28" s="1"/>
  <c r="O169" i="28"/>
  <c r="R175" i="28" s="1"/>
  <c r="AD201" i="28" s="1"/>
  <c r="N169" i="28"/>
  <c r="Q175" i="28" s="1"/>
  <c r="AC201" i="28" s="1"/>
  <c r="M169" i="28"/>
  <c r="P175" i="28" s="1"/>
  <c r="AB201" i="28" s="1"/>
  <c r="L169" i="28"/>
  <c r="O175" i="28" s="1"/>
  <c r="K169" i="28"/>
  <c r="N175" i="28" s="1"/>
  <c r="J169" i="28"/>
  <c r="M175" i="28" s="1"/>
  <c r="P181" i="28" s="1"/>
  <c r="AB207" i="28" s="1"/>
  <c r="I169" i="28"/>
  <c r="L175" i="28" s="1"/>
  <c r="H169" i="28"/>
  <c r="K175" i="28" s="1"/>
  <c r="R168" i="28"/>
  <c r="AD194" i="28" s="1"/>
  <c r="Q168" i="28"/>
  <c r="AC194" i="28" s="1"/>
  <c r="P168" i="28"/>
  <c r="AB194" i="28" s="1"/>
  <c r="O168" i="28"/>
  <c r="R174" i="28" s="1"/>
  <c r="AD200" i="28" s="1"/>
  <c r="N168" i="28"/>
  <c r="Q174" i="28" s="1"/>
  <c r="AC200" i="28" s="1"/>
  <c r="M168" i="28"/>
  <c r="P174" i="28" s="1"/>
  <c r="AB200" i="28" s="1"/>
  <c r="L168" i="28"/>
  <c r="O174" i="28" s="1"/>
  <c r="K168" i="28"/>
  <c r="N174" i="28" s="1"/>
  <c r="J168" i="28"/>
  <c r="M174" i="28" s="1"/>
  <c r="P180" i="28" s="1"/>
  <c r="AB206" i="28" s="1"/>
  <c r="I168" i="28"/>
  <c r="L174" i="28" s="1"/>
  <c r="H168" i="28"/>
  <c r="K174" i="28" s="1"/>
  <c r="R167" i="28"/>
  <c r="AD193" i="28" s="1"/>
  <c r="Q167" i="28"/>
  <c r="AC193" i="28" s="1"/>
  <c r="P167" i="28"/>
  <c r="AB193" i="28" s="1"/>
  <c r="O167" i="28"/>
  <c r="R173" i="28" s="1"/>
  <c r="AD199" i="28" s="1"/>
  <c r="N167" i="28"/>
  <c r="Q173" i="28" s="1"/>
  <c r="AC199" i="28" s="1"/>
  <c r="M167" i="28"/>
  <c r="P173" i="28" s="1"/>
  <c r="AB199" i="28" s="1"/>
  <c r="L167" i="28"/>
  <c r="O173" i="28" s="1"/>
  <c r="R179" i="28" s="1"/>
  <c r="AD205" i="28" s="1"/>
  <c r="K167" i="28"/>
  <c r="N173" i="28" s="1"/>
  <c r="J167" i="28"/>
  <c r="M173" i="28" s="1"/>
  <c r="I167" i="28"/>
  <c r="L173" i="28" s="1"/>
  <c r="H167" i="28"/>
  <c r="K173" i="28" s="1"/>
  <c r="N179" i="28" s="1"/>
  <c r="CK89" i="28"/>
  <c r="CL89" i="28"/>
  <c r="CM89" i="28"/>
  <c r="CN89" i="28"/>
  <c r="CO89" i="28"/>
  <c r="CP89" i="28"/>
  <c r="CQ89" i="28"/>
  <c r="CK90" i="28"/>
  <c r="CL90" i="28"/>
  <c r="CM90" i="28"/>
  <c r="CN90" i="28"/>
  <c r="CO90" i="28"/>
  <c r="CP90" i="28"/>
  <c r="CQ90" i="28"/>
  <c r="CK91" i="28"/>
  <c r="CL91" i="28"/>
  <c r="CM91" i="28"/>
  <c r="CN91" i="28"/>
  <c r="CO91" i="28"/>
  <c r="CP91" i="28"/>
  <c r="CQ91" i="28"/>
  <c r="CK92" i="28"/>
  <c r="CL92" i="28"/>
  <c r="CM92" i="28"/>
  <c r="CN92" i="28"/>
  <c r="CO92" i="28"/>
  <c r="CP92" i="28"/>
  <c r="CQ92" i="28"/>
  <c r="CK93" i="28"/>
  <c r="CL93" i="28"/>
  <c r="CM93" i="28"/>
  <c r="CN93" i="28"/>
  <c r="CO93" i="28"/>
  <c r="CP93" i="28"/>
  <c r="CQ93" i="28"/>
  <c r="CP99" i="28"/>
  <c r="CO99" i="28"/>
  <c r="CN99" i="28"/>
  <c r="CM99" i="28"/>
  <c r="CL99" i="28"/>
  <c r="CK99" i="28"/>
  <c r="CP98" i="28"/>
  <c r="CO98" i="28"/>
  <c r="CN98" i="28"/>
  <c r="CM98" i="28"/>
  <c r="CL98" i="28"/>
  <c r="CK98" i="28"/>
  <c r="CP97" i="28"/>
  <c r="CO97" i="28"/>
  <c r="CN97" i="28"/>
  <c r="CM97" i="28"/>
  <c r="CL97" i="28"/>
  <c r="CK97" i="28"/>
  <c r="CP96" i="28"/>
  <c r="CO96" i="28"/>
  <c r="CN96" i="28"/>
  <c r="CM96" i="28"/>
  <c r="CL96" i="28"/>
  <c r="CK96" i="28"/>
  <c r="CP95" i="28"/>
  <c r="CO95" i="28"/>
  <c r="CN95" i="28"/>
  <c r="CM95" i="28"/>
  <c r="CL95" i="28"/>
  <c r="CK95" i="28"/>
  <c r="AA137" i="28"/>
  <c r="Z137" i="28"/>
  <c r="Y137" i="28"/>
  <c r="X137" i="28"/>
  <c r="W137" i="28"/>
  <c r="V137" i="28"/>
  <c r="U137" i="28"/>
  <c r="T137" i="28"/>
  <c r="S137" i="28"/>
  <c r="R137" i="28"/>
  <c r="Q137" i="28"/>
  <c r="AA136" i="28"/>
  <c r="Z136" i="28"/>
  <c r="Y136" i="28"/>
  <c r="X136" i="28"/>
  <c r="W136" i="28"/>
  <c r="V136" i="28"/>
  <c r="U136" i="28"/>
  <c r="T136" i="28"/>
  <c r="S136" i="28"/>
  <c r="R136" i="28"/>
  <c r="Q136" i="28"/>
  <c r="AA135" i="28"/>
  <c r="Z135" i="28"/>
  <c r="Y135" i="28"/>
  <c r="X135" i="28"/>
  <c r="W135" i="28"/>
  <c r="V135" i="28"/>
  <c r="U135" i="28"/>
  <c r="T135" i="28"/>
  <c r="S135" i="28"/>
  <c r="R135" i="28"/>
  <c r="Q135" i="28"/>
  <c r="AA134" i="28"/>
  <c r="Z134" i="28"/>
  <c r="Y134" i="28"/>
  <c r="X134" i="28"/>
  <c r="W134" i="28"/>
  <c r="V134" i="28"/>
  <c r="U134" i="28"/>
  <c r="T134" i="28"/>
  <c r="S134" i="28"/>
  <c r="R134" i="28"/>
  <c r="Q134" i="28"/>
  <c r="AA133" i="28"/>
  <c r="Z133" i="28"/>
  <c r="Y133" i="28"/>
  <c r="X133" i="28"/>
  <c r="W133" i="28"/>
  <c r="V133" i="28"/>
  <c r="U133" i="28"/>
  <c r="T133" i="28"/>
  <c r="S133" i="28"/>
  <c r="R133" i="28"/>
  <c r="Q133" i="28"/>
  <c r="AA131" i="28"/>
  <c r="Z131" i="28"/>
  <c r="Y131" i="28"/>
  <c r="X131" i="28"/>
  <c r="W131" i="28"/>
  <c r="V131" i="28"/>
  <c r="U131" i="28"/>
  <c r="T131" i="28"/>
  <c r="S131" i="28"/>
  <c r="R131" i="28"/>
  <c r="Q131" i="28"/>
  <c r="AA130" i="28"/>
  <c r="Z130" i="28"/>
  <c r="Y130" i="28"/>
  <c r="X130" i="28"/>
  <c r="W130" i="28"/>
  <c r="V130" i="28"/>
  <c r="U130" i="28"/>
  <c r="T130" i="28"/>
  <c r="S130" i="28"/>
  <c r="R130" i="28"/>
  <c r="Q130" i="28"/>
  <c r="AA129" i="28"/>
  <c r="Z129" i="28"/>
  <c r="Y129" i="28"/>
  <c r="X129" i="28"/>
  <c r="W129" i="28"/>
  <c r="V129" i="28"/>
  <c r="U129" i="28"/>
  <c r="T129" i="28"/>
  <c r="S129" i="28"/>
  <c r="R129" i="28"/>
  <c r="Q129" i="28"/>
  <c r="AA128" i="28"/>
  <c r="Z128" i="28"/>
  <c r="Y128" i="28"/>
  <c r="X128" i="28"/>
  <c r="W128" i="28"/>
  <c r="V128" i="28"/>
  <c r="U128" i="28"/>
  <c r="T128" i="28"/>
  <c r="S128" i="28"/>
  <c r="R128" i="28"/>
  <c r="Q128" i="28"/>
  <c r="AA127" i="28"/>
  <c r="Z127" i="28"/>
  <c r="Y127" i="28"/>
  <c r="X127" i="28"/>
  <c r="W127" i="28"/>
  <c r="V127" i="28"/>
  <c r="U127" i="28"/>
  <c r="T127" i="28"/>
  <c r="S127" i="28"/>
  <c r="R127" i="28"/>
  <c r="Q127" i="28"/>
  <c r="AA125" i="28"/>
  <c r="Z125" i="28"/>
  <c r="Y125" i="28"/>
  <c r="X125" i="28"/>
  <c r="W125" i="28"/>
  <c r="V125" i="28"/>
  <c r="U125" i="28"/>
  <c r="T125" i="28"/>
  <c r="S125" i="28"/>
  <c r="R125" i="28"/>
  <c r="Q125" i="28"/>
  <c r="AA124" i="28"/>
  <c r="Z124" i="28"/>
  <c r="Y124" i="28"/>
  <c r="X124" i="28"/>
  <c r="W124" i="28"/>
  <c r="V124" i="28"/>
  <c r="U124" i="28"/>
  <c r="T124" i="28"/>
  <c r="S124" i="28"/>
  <c r="R124" i="28"/>
  <c r="Q124" i="28"/>
  <c r="AA123" i="28"/>
  <c r="Z123" i="28"/>
  <c r="Y123" i="28"/>
  <c r="X123" i="28"/>
  <c r="W123" i="28"/>
  <c r="V123" i="28"/>
  <c r="U123" i="28"/>
  <c r="T123" i="28"/>
  <c r="S123" i="28"/>
  <c r="R123" i="28"/>
  <c r="Q123" i="28"/>
  <c r="AA122" i="28"/>
  <c r="Z122" i="28"/>
  <c r="Y122" i="28"/>
  <c r="X122" i="28"/>
  <c r="W122" i="28"/>
  <c r="V122" i="28"/>
  <c r="U122" i="28"/>
  <c r="T122" i="28"/>
  <c r="S122" i="28"/>
  <c r="R122" i="28"/>
  <c r="Q122" i="28"/>
  <c r="AA121" i="28"/>
  <c r="Z121" i="28"/>
  <c r="Y121" i="28"/>
  <c r="X121" i="28"/>
  <c r="W121" i="28"/>
  <c r="V121" i="28"/>
  <c r="U121" i="28"/>
  <c r="T121" i="28"/>
  <c r="S121" i="28"/>
  <c r="R121" i="28"/>
  <c r="Q121" i="28"/>
  <c r="AA119" i="28"/>
  <c r="Z119" i="28"/>
  <c r="Y119" i="28"/>
  <c r="X119" i="28"/>
  <c r="W119" i="28"/>
  <c r="V119" i="28"/>
  <c r="U119" i="28"/>
  <c r="T119" i="28"/>
  <c r="S119" i="28"/>
  <c r="R119" i="28"/>
  <c r="Q119" i="28"/>
  <c r="AA118" i="28"/>
  <c r="Z118" i="28"/>
  <c r="Y118" i="28"/>
  <c r="X118" i="28"/>
  <c r="W118" i="28"/>
  <c r="V118" i="28"/>
  <c r="U118" i="28"/>
  <c r="T118" i="28"/>
  <c r="S118" i="28"/>
  <c r="R118" i="28"/>
  <c r="Q118" i="28"/>
  <c r="AA117" i="28"/>
  <c r="Z117" i="28"/>
  <c r="Y117" i="28"/>
  <c r="X117" i="28"/>
  <c r="W117" i="28"/>
  <c r="V117" i="28"/>
  <c r="U117" i="28"/>
  <c r="T117" i="28"/>
  <c r="S117" i="28"/>
  <c r="R117" i="28"/>
  <c r="Q117" i="28"/>
  <c r="AA116" i="28"/>
  <c r="Z116" i="28"/>
  <c r="Y116" i="28"/>
  <c r="X116" i="28"/>
  <c r="W116" i="28"/>
  <c r="V116" i="28"/>
  <c r="U116" i="28"/>
  <c r="T116" i="28"/>
  <c r="S116" i="28"/>
  <c r="R116" i="28"/>
  <c r="Q116" i="28"/>
  <c r="AA115" i="28"/>
  <c r="Z115" i="28"/>
  <c r="Y115" i="28"/>
  <c r="X115" i="28"/>
  <c r="W115" i="28"/>
  <c r="V115" i="28"/>
  <c r="U115" i="28"/>
  <c r="T115" i="28"/>
  <c r="S115" i="28"/>
  <c r="R115" i="28"/>
  <c r="Q115" i="28"/>
  <c r="AA113" i="28"/>
  <c r="Z113" i="28"/>
  <c r="Y113" i="28"/>
  <c r="X113" i="28"/>
  <c r="W113" i="28"/>
  <c r="V113" i="28"/>
  <c r="U113" i="28"/>
  <c r="T113" i="28"/>
  <c r="S113" i="28"/>
  <c r="R113" i="28"/>
  <c r="Q113" i="28"/>
  <c r="AA112" i="28"/>
  <c r="Z112" i="28"/>
  <c r="Y112" i="28"/>
  <c r="X112" i="28"/>
  <c r="W112" i="28"/>
  <c r="V112" i="28"/>
  <c r="U112" i="28"/>
  <c r="T112" i="28"/>
  <c r="S112" i="28"/>
  <c r="R112" i="28"/>
  <c r="Q112" i="28"/>
  <c r="AA111" i="28"/>
  <c r="Z111" i="28"/>
  <c r="Y111" i="28"/>
  <c r="X111" i="28"/>
  <c r="W111" i="28"/>
  <c r="V111" i="28"/>
  <c r="U111" i="28"/>
  <c r="T111" i="28"/>
  <c r="S111" i="28"/>
  <c r="R111" i="28"/>
  <c r="Q111" i="28"/>
  <c r="AA110" i="28"/>
  <c r="Z110" i="28"/>
  <c r="Y110" i="28"/>
  <c r="X110" i="28"/>
  <c r="W110" i="28"/>
  <c r="V110" i="28"/>
  <c r="U110" i="28"/>
  <c r="T110" i="28"/>
  <c r="S110" i="28"/>
  <c r="R110" i="28"/>
  <c r="Q110" i="28"/>
  <c r="AA109" i="28"/>
  <c r="Z109" i="28"/>
  <c r="Y109" i="28"/>
  <c r="X109" i="28"/>
  <c r="W109" i="28"/>
  <c r="V109" i="28"/>
  <c r="U109" i="28"/>
  <c r="T109" i="28"/>
  <c r="S109" i="28"/>
  <c r="R109" i="28"/>
  <c r="Q109" i="28"/>
  <c r="AA107" i="28"/>
  <c r="Z107" i="28"/>
  <c r="Y107" i="28"/>
  <c r="X107" i="28"/>
  <c r="W107" i="28"/>
  <c r="V107" i="28"/>
  <c r="U107" i="28"/>
  <c r="T107" i="28"/>
  <c r="S107" i="28"/>
  <c r="R107" i="28"/>
  <c r="Q107" i="28"/>
  <c r="AA106" i="28"/>
  <c r="Z106" i="28"/>
  <c r="Y106" i="28"/>
  <c r="X106" i="28"/>
  <c r="W106" i="28"/>
  <c r="V106" i="28"/>
  <c r="U106" i="28"/>
  <c r="T106" i="28"/>
  <c r="S106" i="28"/>
  <c r="R106" i="28"/>
  <c r="Q106" i="28"/>
  <c r="AA105" i="28"/>
  <c r="Z105" i="28"/>
  <c r="Y105" i="28"/>
  <c r="X105" i="28"/>
  <c r="W105" i="28"/>
  <c r="V105" i="28"/>
  <c r="U105" i="28"/>
  <c r="T105" i="28"/>
  <c r="S105" i="28"/>
  <c r="R105" i="28"/>
  <c r="Q105" i="28"/>
  <c r="AA104" i="28"/>
  <c r="Z104" i="28"/>
  <c r="Y104" i="28"/>
  <c r="X104" i="28"/>
  <c r="W104" i="28"/>
  <c r="V104" i="28"/>
  <c r="U104" i="28"/>
  <c r="T104" i="28"/>
  <c r="S104" i="28"/>
  <c r="R104" i="28"/>
  <c r="Q104" i="28"/>
  <c r="AA103" i="28"/>
  <c r="Z103" i="28"/>
  <c r="Y103" i="28"/>
  <c r="X103" i="28"/>
  <c r="W103" i="28"/>
  <c r="V103" i="28"/>
  <c r="U103" i="28"/>
  <c r="T103" i="28"/>
  <c r="S103" i="28"/>
  <c r="R103" i="28"/>
  <c r="Q103" i="28"/>
  <c r="CH83" i="28"/>
  <c r="CT121" i="28" s="1"/>
  <c r="CI83" i="28"/>
  <c r="CU121" i="28" s="1"/>
  <c r="CJ83" i="28"/>
  <c r="CV121" i="28" s="1"/>
  <c r="CK83" i="28"/>
  <c r="CL83" i="28"/>
  <c r="CM83" i="28"/>
  <c r="CN83" i="28"/>
  <c r="CO83" i="28"/>
  <c r="CP83" i="28"/>
  <c r="CQ83" i="28"/>
  <c r="CH84" i="28"/>
  <c r="CT122" i="28" s="1"/>
  <c r="CI84" i="28"/>
  <c r="CU122" i="28" s="1"/>
  <c r="CJ84" i="28"/>
  <c r="CV122" i="28" s="1"/>
  <c r="CK84" i="28"/>
  <c r="CL84" i="28"/>
  <c r="CM84" i="28"/>
  <c r="CN84" i="28"/>
  <c r="CO84" i="28"/>
  <c r="CP84" i="28"/>
  <c r="CQ84" i="28"/>
  <c r="CH85" i="28"/>
  <c r="CT123" i="28" s="1"/>
  <c r="CI85" i="28"/>
  <c r="CU123" i="28" s="1"/>
  <c r="CJ85" i="28"/>
  <c r="CV123" i="28" s="1"/>
  <c r="CK85" i="28"/>
  <c r="CL85" i="28"/>
  <c r="CM85" i="28"/>
  <c r="CN85" i="28"/>
  <c r="CO85" i="28"/>
  <c r="CP85" i="28"/>
  <c r="CQ85" i="28"/>
  <c r="CH86" i="28"/>
  <c r="CT124" i="28" s="1"/>
  <c r="CI86" i="28"/>
  <c r="CU124" i="28" s="1"/>
  <c r="CJ86" i="28"/>
  <c r="CV124" i="28" s="1"/>
  <c r="CK86" i="28"/>
  <c r="CL86" i="28"/>
  <c r="CM86" i="28"/>
  <c r="CN86" i="28"/>
  <c r="CO86" i="28"/>
  <c r="CP86" i="28"/>
  <c r="CQ86" i="28"/>
  <c r="CH87" i="28"/>
  <c r="CT125" i="28" s="1"/>
  <c r="CI87" i="28"/>
  <c r="CU125" i="28" s="1"/>
  <c r="CJ87" i="28"/>
  <c r="CV125" i="28" s="1"/>
  <c r="CK87" i="28"/>
  <c r="CL87" i="28"/>
  <c r="CM87" i="28"/>
  <c r="CN87" i="28"/>
  <c r="CO87" i="28"/>
  <c r="CP87" i="28"/>
  <c r="CQ87" i="28"/>
  <c r="CH77" i="28"/>
  <c r="CT115" i="28" s="1"/>
  <c r="CI77" i="28"/>
  <c r="CU115" i="28" s="1"/>
  <c r="CJ77" i="28"/>
  <c r="CK77" i="28"/>
  <c r="CL77" i="28"/>
  <c r="CM77" i="28"/>
  <c r="CN77" i="28"/>
  <c r="CO77" i="28"/>
  <c r="CP77" i="28"/>
  <c r="CH78" i="28"/>
  <c r="CT116" i="28" s="1"/>
  <c r="CI78" i="28"/>
  <c r="CU116" i="28" s="1"/>
  <c r="CJ78" i="28"/>
  <c r="CK78" i="28"/>
  <c r="CL78" i="28"/>
  <c r="CM78" i="28"/>
  <c r="CN78" i="28"/>
  <c r="CO78" i="28"/>
  <c r="CP78" i="28"/>
  <c r="CH79" i="28"/>
  <c r="CT117" i="28" s="1"/>
  <c r="CI79" i="28"/>
  <c r="CU117" i="28" s="1"/>
  <c r="CJ79" i="28"/>
  <c r="CK79" i="28"/>
  <c r="CL79" i="28"/>
  <c r="CM79" i="28"/>
  <c r="CN79" i="28"/>
  <c r="CO79" i="28"/>
  <c r="CP79" i="28"/>
  <c r="CH80" i="28"/>
  <c r="CT118" i="28" s="1"/>
  <c r="CI80" i="28"/>
  <c r="CU118" i="28" s="1"/>
  <c r="CJ80" i="28"/>
  <c r="CK80" i="28"/>
  <c r="CL80" i="28"/>
  <c r="CM80" i="28"/>
  <c r="CN80" i="28"/>
  <c r="CO80" i="28"/>
  <c r="CP80" i="28"/>
  <c r="CH81" i="28"/>
  <c r="CT119" i="28" s="1"/>
  <c r="CI81" i="28"/>
  <c r="CU119" i="28" s="1"/>
  <c r="CJ81" i="28"/>
  <c r="CK81" i="28"/>
  <c r="CL81" i="28"/>
  <c r="CM81" i="28"/>
  <c r="CN81" i="28"/>
  <c r="CO81" i="28"/>
  <c r="CP81" i="28"/>
  <c r="CC71" i="28"/>
  <c r="CO109" i="28" s="1"/>
  <c r="CD71" i="28"/>
  <c r="CP109" i="28" s="1"/>
  <c r="CE71" i="28"/>
  <c r="CF71" i="28"/>
  <c r="CG71" i="28"/>
  <c r="CH71" i="28"/>
  <c r="CI71" i="28"/>
  <c r="CJ71" i="28"/>
  <c r="CK71" i="28"/>
  <c r="CL71" i="28"/>
  <c r="CM71" i="28"/>
  <c r="CN71" i="28"/>
  <c r="CO71" i="28"/>
  <c r="CP71" i="28"/>
  <c r="CC72" i="28"/>
  <c r="CO110" i="28" s="1"/>
  <c r="CD72" i="28"/>
  <c r="CP110" i="28" s="1"/>
  <c r="CE72" i="28"/>
  <c r="CF72" i="28"/>
  <c r="CG72" i="28"/>
  <c r="CH72" i="28"/>
  <c r="CI72" i="28"/>
  <c r="CJ72" i="28"/>
  <c r="CK72" i="28"/>
  <c r="CL72" i="28"/>
  <c r="CM72" i="28"/>
  <c r="CN72" i="28"/>
  <c r="CO72" i="28"/>
  <c r="CP72" i="28"/>
  <c r="CC73" i="28"/>
  <c r="CO111" i="28" s="1"/>
  <c r="CD73" i="28"/>
  <c r="CP111" i="28" s="1"/>
  <c r="CE73" i="28"/>
  <c r="CF73" i="28"/>
  <c r="CG73" i="28"/>
  <c r="CH73" i="28"/>
  <c r="CI73" i="28"/>
  <c r="CJ73" i="28"/>
  <c r="CK73" i="28"/>
  <c r="CL73" i="28"/>
  <c r="CM73" i="28"/>
  <c r="CN73" i="28"/>
  <c r="CO73" i="28"/>
  <c r="CP73" i="28"/>
  <c r="CC74" i="28"/>
  <c r="CO112" i="28" s="1"/>
  <c r="CD74" i="28"/>
  <c r="CP112" i="28" s="1"/>
  <c r="CE74" i="28"/>
  <c r="CF74" i="28"/>
  <c r="CG74" i="28"/>
  <c r="CH74" i="28"/>
  <c r="CI74" i="28"/>
  <c r="CJ74" i="28"/>
  <c r="CK74" i="28"/>
  <c r="CL74" i="28"/>
  <c r="CM74" i="28"/>
  <c r="CN74" i="28"/>
  <c r="CO74" i="28"/>
  <c r="CP74" i="28"/>
  <c r="CC75" i="28"/>
  <c r="CO113" i="28" s="1"/>
  <c r="CD75" i="28"/>
  <c r="CP113" i="28" s="1"/>
  <c r="CE75" i="28"/>
  <c r="CF75" i="28"/>
  <c r="CG75" i="28"/>
  <c r="CH75" i="28"/>
  <c r="CI75" i="28"/>
  <c r="CJ75" i="28"/>
  <c r="CK75" i="28"/>
  <c r="CL75" i="28"/>
  <c r="CM75" i="28"/>
  <c r="CN75" i="28"/>
  <c r="CO75" i="28"/>
  <c r="CP75" i="28"/>
  <c r="BY65" i="28"/>
  <c r="BZ65" i="28"/>
  <c r="CA65" i="28"/>
  <c r="CB65" i="28"/>
  <c r="CC65" i="28"/>
  <c r="CD65" i="28"/>
  <c r="CE65" i="28"/>
  <c r="CF65" i="28"/>
  <c r="CG65" i="28"/>
  <c r="CH65" i="28"/>
  <c r="CI65" i="28"/>
  <c r="CJ65" i="28"/>
  <c r="CK65" i="28"/>
  <c r="CL65" i="28"/>
  <c r="CM65" i="28"/>
  <c r="CN65" i="28"/>
  <c r="CO65" i="28"/>
  <c r="CP65" i="28"/>
  <c r="CQ65" i="28"/>
  <c r="CR65" i="28"/>
  <c r="CS65" i="28"/>
  <c r="CT65" i="28"/>
  <c r="CU65" i="28"/>
  <c r="CV65" i="28"/>
  <c r="BY66" i="28"/>
  <c r="BZ66" i="28"/>
  <c r="CA66" i="28"/>
  <c r="CB66" i="28"/>
  <c r="CC66" i="28"/>
  <c r="CD66" i="28"/>
  <c r="CE66" i="28"/>
  <c r="CF66" i="28"/>
  <c r="CG66" i="28"/>
  <c r="CH66" i="28"/>
  <c r="CI66" i="28"/>
  <c r="CJ66" i="28"/>
  <c r="CK66" i="28"/>
  <c r="CL66" i="28"/>
  <c r="CM66" i="28"/>
  <c r="CN66" i="28"/>
  <c r="CO66" i="28"/>
  <c r="CP66" i="28"/>
  <c r="CQ66" i="28"/>
  <c r="CR66" i="28"/>
  <c r="CS66" i="28"/>
  <c r="CT66" i="28"/>
  <c r="CU66" i="28"/>
  <c r="CV66" i="28"/>
  <c r="BY67" i="28"/>
  <c r="BZ67" i="28"/>
  <c r="CA67" i="28"/>
  <c r="CB67" i="28"/>
  <c r="CC67" i="28"/>
  <c r="CD67" i="28"/>
  <c r="CE67" i="28"/>
  <c r="CF67" i="28"/>
  <c r="CG67" i="28"/>
  <c r="CH67" i="28"/>
  <c r="CI67" i="28"/>
  <c r="CJ67" i="28"/>
  <c r="CK67" i="28"/>
  <c r="CL67" i="28"/>
  <c r="CM67" i="28"/>
  <c r="CN67" i="28"/>
  <c r="CO67" i="28"/>
  <c r="CP67" i="28"/>
  <c r="CQ67" i="28"/>
  <c r="CR67" i="28"/>
  <c r="CS67" i="28"/>
  <c r="CT67" i="28"/>
  <c r="CU67" i="28"/>
  <c r="CV67" i="28"/>
  <c r="BY68" i="28"/>
  <c r="BZ68" i="28"/>
  <c r="CA68" i="28"/>
  <c r="CB68" i="28"/>
  <c r="CC68" i="28"/>
  <c r="CD68" i="28"/>
  <c r="CE68" i="28"/>
  <c r="CF68" i="28"/>
  <c r="CG68" i="28"/>
  <c r="CH68" i="28"/>
  <c r="CI68" i="28"/>
  <c r="CJ68" i="28"/>
  <c r="CK68" i="28"/>
  <c r="CL68" i="28"/>
  <c r="CM68" i="28"/>
  <c r="CN68" i="28"/>
  <c r="CO68" i="28"/>
  <c r="CP68" i="28"/>
  <c r="CQ68" i="28"/>
  <c r="CR68" i="28"/>
  <c r="CS68" i="28"/>
  <c r="CT68" i="28"/>
  <c r="CU68" i="28"/>
  <c r="CV68" i="28"/>
  <c r="BY69" i="28"/>
  <c r="BZ69" i="28"/>
  <c r="CA69" i="28"/>
  <c r="CB69" i="28"/>
  <c r="CC69" i="28"/>
  <c r="CD69" i="28"/>
  <c r="CE69" i="28"/>
  <c r="CF69" i="28"/>
  <c r="CG69" i="28"/>
  <c r="CH69" i="28"/>
  <c r="CI69" i="28"/>
  <c r="CJ69" i="28"/>
  <c r="CK69" i="28"/>
  <c r="CL69" i="28"/>
  <c r="CM69" i="28"/>
  <c r="CN69" i="28"/>
  <c r="CO69" i="28"/>
  <c r="CP69" i="28"/>
  <c r="CQ69" i="28"/>
  <c r="CR69" i="28"/>
  <c r="CS69" i="28"/>
  <c r="CT69" i="28"/>
  <c r="CU69" i="28"/>
  <c r="CV69" i="28"/>
  <c r="Z99" i="28"/>
  <c r="AL137" i="28" s="1"/>
  <c r="Y99" i="28"/>
  <c r="AK137" i="28" s="1"/>
  <c r="X99" i="28"/>
  <c r="AJ137" i="28" s="1"/>
  <c r="W99" i="28"/>
  <c r="AI137" i="28" s="1"/>
  <c r="V99" i="28"/>
  <c r="AH137" i="28" s="1"/>
  <c r="U99" i="28"/>
  <c r="AG137" i="28" s="1"/>
  <c r="T99" i="28"/>
  <c r="AF137" i="28" s="1"/>
  <c r="S99" i="28"/>
  <c r="AE137" i="28" s="1"/>
  <c r="R99" i="28"/>
  <c r="AD137" i="28" s="1"/>
  <c r="Q99" i="28"/>
  <c r="AC137" i="28" s="1"/>
  <c r="Z98" i="28"/>
  <c r="AL136" i="28" s="1"/>
  <c r="Y98" i="28"/>
  <c r="AK136" i="28" s="1"/>
  <c r="X98" i="28"/>
  <c r="AJ136" i="28" s="1"/>
  <c r="W98" i="28"/>
  <c r="AI136" i="28" s="1"/>
  <c r="V98" i="28"/>
  <c r="AH136" i="28" s="1"/>
  <c r="U98" i="28"/>
  <c r="AG136" i="28" s="1"/>
  <c r="T98" i="28"/>
  <c r="AF136" i="28" s="1"/>
  <c r="S98" i="28"/>
  <c r="AE136" i="28" s="1"/>
  <c r="R98" i="28"/>
  <c r="AD136" i="28" s="1"/>
  <c r="Q98" i="28"/>
  <c r="AC136" i="28" s="1"/>
  <c r="Z97" i="28"/>
  <c r="AL135" i="28" s="1"/>
  <c r="Y97" i="28"/>
  <c r="AK135" i="28" s="1"/>
  <c r="X97" i="28"/>
  <c r="AJ135" i="28" s="1"/>
  <c r="W97" i="28"/>
  <c r="AI135" i="28" s="1"/>
  <c r="V97" i="28"/>
  <c r="AH135" i="28" s="1"/>
  <c r="U97" i="28"/>
  <c r="AG135" i="28" s="1"/>
  <c r="T97" i="28"/>
  <c r="AF135" i="28" s="1"/>
  <c r="S97" i="28"/>
  <c r="AE135" i="28" s="1"/>
  <c r="R97" i="28"/>
  <c r="AD135" i="28" s="1"/>
  <c r="Q97" i="28"/>
  <c r="AC135" i="28" s="1"/>
  <c r="Z96" i="28"/>
  <c r="AL134" i="28" s="1"/>
  <c r="Y96" i="28"/>
  <c r="AK134" i="28" s="1"/>
  <c r="X96" i="28"/>
  <c r="AJ134" i="28" s="1"/>
  <c r="W96" i="28"/>
  <c r="AI134" i="28" s="1"/>
  <c r="V96" i="28"/>
  <c r="AH134" i="28" s="1"/>
  <c r="U96" i="28"/>
  <c r="AG134" i="28" s="1"/>
  <c r="T96" i="28"/>
  <c r="AF134" i="28" s="1"/>
  <c r="S96" i="28"/>
  <c r="AE134" i="28" s="1"/>
  <c r="R96" i="28"/>
  <c r="AD134" i="28" s="1"/>
  <c r="Q96" i="28"/>
  <c r="AC134" i="28" s="1"/>
  <c r="Z95" i="28"/>
  <c r="AL133" i="28" s="1"/>
  <c r="Y95" i="28"/>
  <c r="AK133" i="28" s="1"/>
  <c r="X95" i="28"/>
  <c r="AJ133" i="28" s="1"/>
  <c r="W95" i="28"/>
  <c r="AI133" i="28" s="1"/>
  <c r="V95" i="28"/>
  <c r="AH133" i="28" s="1"/>
  <c r="U95" i="28"/>
  <c r="AG133" i="28" s="1"/>
  <c r="T95" i="28"/>
  <c r="AF133" i="28" s="1"/>
  <c r="S95" i="28"/>
  <c r="AE133" i="28" s="1"/>
  <c r="R95" i="28"/>
  <c r="AD133" i="28" s="1"/>
  <c r="Q95" i="28"/>
  <c r="AC133" i="28" s="1"/>
  <c r="X93" i="28"/>
  <c r="AJ131" i="28" s="1"/>
  <c r="W93" i="28"/>
  <c r="AI131" i="28" s="1"/>
  <c r="V93" i="28"/>
  <c r="AH131" i="28" s="1"/>
  <c r="U93" i="28"/>
  <c r="AG131" i="28" s="1"/>
  <c r="T93" i="28"/>
  <c r="AF131" i="28" s="1"/>
  <c r="S93" i="28"/>
  <c r="AE131" i="28" s="1"/>
  <c r="R93" i="28"/>
  <c r="AD131" i="28" s="1"/>
  <c r="Q93" i="28"/>
  <c r="AC131" i="28" s="1"/>
  <c r="X92" i="28"/>
  <c r="AJ130" i="28" s="1"/>
  <c r="W92" i="28"/>
  <c r="AI130" i="28" s="1"/>
  <c r="V92" i="28"/>
  <c r="AH130" i="28" s="1"/>
  <c r="U92" i="28"/>
  <c r="AG130" i="28" s="1"/>
  <c r="T92" i="28"/>
  <c r="AF130" i="28" s="1"/>
  <c r="S92" i="28"/>
  <c r="AE130" i="28" s="1"/>
  <c r="R92" i="28"/>
  <c r="AD130" i="28" s="1"/>
  <c r="Q92" i="28"/>
  <c r="AC130" i="28" s="1"/>
  <c r="X91" i="28"/>
  <c r="AJ129" i="28" s="1"/>
  <c r="W91" i="28"/>
  <c r="AI129" i="28" s="1"/>
  <c r="V91" i="28"/>
  <c r="AH129" i="28" s="1"/>
  <c r="U91" i="28"/>
  <c r="AG129" i="28" s="1"/>
  <c r="T91" i="28"/>
  <c r="AF129" i="28" s="1"/>
  <c r="S91" i="28"/>
  <c r="AE129" i="28" s="1"/>
  <c r="R91" i="28"/>
  <c r="AD129" i="28" s="1"/>
  <c r="Q91" i="28"/>
  <c r="AC129" i="28" s="1"/>
  <c r="X90" i="28"/>
  <c r="AJ128" i="28" s="1"/>
  <c r="W90" i="28"/>
  <c r="AI128" i="28" s="1"/>
  <c r="V90" i="28"/>
  <c r="AH128" i="28" s="1"/>
  <c r="U90" i="28"/>
  <c r="AG128" i="28" s="1"/>
  <c r="T90" i="28"/>
  <c r="AF128" i="28" s="1"/>
  <c r="S90" i="28"/>
  <c r="AE128" i="28" s="1"/>
  <c r="R90" i="28"/>
  <c r="AD128" i="28" s="1"/>
  <c r="Q90" i="28"/>
  <c r="AC128" i="28" s="1"/>
  <c r="X89" i="28"/>
  <c r="AJ127" i="28" s="1"/>
  <c r="W89" i="28"/>
  <c r="AI127" i="28" s="1"/>
  <c r="V89" i="28"/>
  <c r="AH127" i="28" s="1"/>
  <c r="U89" i="28"/>
  <c r="AG127" i="28" s="1"/>
  <c r="T89" i="28"/>
  <c r="AF127" i="28" s="1"/>
  <c r="S89" i="28"/>
  <c r="AE127" i="28" s="1"/>
  <c r="R89" i="28"/>
  <c r="AD127" i="28" s="1"/>
  <c r="Q89" i="28"/>
  <c r="AC127" i="28" s="1"/>
  <c r="V87" i="28"/>
  <c r="AH125" i="28" s="1"/>
  <c r="U87" i="28"/>
  <c r="AG125" i="28" s="1"/>
  <c r="T87" i="28"/>
  <c r="AF125" i="28" s="1"/>
  <c r="S87" i="28"/>
  <c r="AE125" i="28" s="1"/>
  <c r="R87" i="28"/>
  <c r="AD125" i="28" s="1"/>
  <c r="Q87" i="28"/>
  <c r="AC125" i="28" s="1"/>
  <c r="V86" i="28"/>
  <c r="AH124" i="28" s="1"/>
  <c r="U86" i="28"/>
  <c r="AG124" i="28" s="1"/>
  <c r="T86" i="28"/>
  <c r="AF124" i="28" s="1"/>
  <c r="S86" i="28"/>
  <c r="AE124" i="28" s="1"/>
  <c r="R86" i="28"/>
  <c r="AD124" i="28" s="1"/>
  <c r="Q86" i="28"/>
  <c r="AC124" i="28" s="1"/>
  <c r="V85" i="28"/>
  <c r="AH123" i="28" s="1"/>
  <c r="U85" i="28"/>
  <c r="AG123" i="28" s="1"/>
  <c r="T85" i="28"/>
  <c r="AF123" i="28" s="1"/>
  <c r="S85" i="28"/>
  <c r="AE123" i="28" s="1"/>
  <c r="R85" i="28"/>
  <c r="AD123" i="28" s="1"/>
  <c r="Q85" i="28"/>
  <c r="AC123" i="28" s="1"/>
  <c r="V84" i="28"/>
  <c r="AH122" i="28" s="1"/>
  <c r="U84" i="28"/>
  <c r="AG122" i="28" s="1"/>
  <c r="T84" i="28"/>
  <c r="AF122" i="28" s="1"/>
  <c r="S84" i="28"/>
  <c r="AE122" i="28" s="1"/>
  <c r="R84" i="28"/>
  <c r="AD122" i="28" s="1"/>
  <c r="Q84" i="28"/>
  <c r="AC122" i="28" s="1"/>
  <c r="V83" i="28"/>
  <c r="AH121" i="28" s="1"/>
  <c r="U83" i="28"/>
  <c r="AG121" i="28" s="1"/>
  <c r="T83" i="28"/>
  <c r="AF121" i="28" s="1"/>
  <c r="S83" i="28"/>
  <c r="AE121" i="28" s="1"/>
  <c r="R83" i="28"/>
  <c r="AD121" i="28" s="1"/>
  <c r="Q83" i="28"/>
  <c r="AC121" i="28" s="1"/>
  <c r="T81" i="28"/>
  <c r="AF119" i="28" s="1"/>
  <c r="S81" i="28"/>
  <c r="AE119" i="28" s="1"/>
  <c r="R81" i="28"/>
  <c r="AD119" i="28" s="1"/>
  <c r="Q81" i="28"/>
  <c r="AC119" i="28" s="1"/>
  <c r="T80" i="28"/>
  <c r="AF118" i="28" s="1"/>
  <c r="S80" i="28"/>
  <c r="AE118" i="28" s="1"/>
  <c r="R80" i="28"/>
  <c r="AD118" i="28" s="1"/>
  <c r="Q80" i="28"/>
  <c r="AC118" i="28" s="1"/>
  <c r="T79" i="28"/>
  <c r="AF117" i="28" s="1"/>
  <c r="S79" i="28"/>
  <c r="AE117" i="28" s="1"/>
  <c r="R79" i="28"/>
  <c r="AD117" i="28" s="1"/>
  <c r="Q79" i="28"/>
  <c r="AC117" i="28" s="1"/>
  <c r="T78" i="28"/>
  <c r="AF116" i="28" s="1"/>
  <c r="S78" i="28"/>
  <c r="AE116" i="28" s="1"/>
  <c r="R78" i="28"/>
  <c r="AD116" i="28" s="1"/>
  <c r="Q78" i="28"/>
  <c r="AC116" i="28" s="1"/>
  <c r="T77" i="28"/>
  <c r="AF115" i="28" s="1"/>
  <c r="S77" i="28"/>
  <c r="AE115" i="28" s="1"/>
  <c r="R77" i="28"/>
  <c r="AD115" i="28" s="1"/>
  <c r="Q77" i="28"/>
  <c r="AC115" i="28" s="1"/>
  <c r="R75" i="28"/>
  <c r="AD113" i="28" s="1"/>
  <c r="Q75" i="28"/>
  <c r="AC113" i="28" s="1"/>
  <c r="R74" i="28"/>
  <c r="AD112" i="28" s="1"/>
  <c r="Q74" i="28"/>
  <c r="AC112" i="28" s="1"/>
  <c r="R73" i="28"/>
  <c r="AD111" i="28" s="1"/>
  <c r="Q73" i="28"/>
  <c r="AC111" i="28" s="1"/>
  <c r="R72" i="28"/>
  <c r="AD110" i="28" s="1"/>
  <c r="Q72" i="28"/>
  <c r="AC110" i="28" s="1"/>
  <c r="R71" i="28"/>
  <c r="AD109" i="28" s="1"/>
  <c r="Q71" i="28"/>
  <c r="AC109" i="28" s="1"/>
  <c r="BR39" i="28"/>
  <c r="BS39" i="28"/>
  <c r="BT39" i="28"/>
  <c r="BU39" i="28"/>
  <c r="BR40" i="28"/>
  <c r="BS40" i="28"/>
  <c r="BT40" i="28"/>
  <c r="BU40" i="28"/>
  <c r="BR41" i="28"/>
  <c r="BS41" i="28"/>
  <c r="BT41" i="28"/>
  <c r="BU41" i="28"/>
  <c r="BR42" i="28"/>
  <c r="BS42" i="28"/>
  <c r="BT42" i="28"/>
  <c r="BU42" i="28"/>
  <c r="BR43" i="28"/>
  <c r="BS43" i="28"/>
  <c r="BT43" i="28"/>
  <c r="BU43" i="28"/>
  <c r="Q257" i="28" l="1"/>
  <c r="Q243" i="28"/>
  <c r="K203" i="28"/>
  <c r="T194" i="28"/>
  <c r="X194" i="28"/>
  <c r="X196" i="28"/>
  <c r="CD81" i="28"/>
  <c r="CP119" i="28" s="1"/>
  <c r="CD80" i="28"/>
  <c r="CP118" i="28" s="1"/>
  <c r="CD79" i="28"/>
  <c r="CP117" i="28" s="1"/>
  <c r="CD78" i="28"/>
  <c r="CP116" i="28" s="1"/>
  <c r="CD77" i="28"/>
  <c r="CP115" i="28" s="1"/>
  <c r="CV107" i="28"/>
  <c r="CR107" i="28"/>
  <c r="CN107" i="28"/>
  <c r="CV106" i="28"/>
  <c r="CR106" i="28"/>
  <c r="CN106" i="28"/>
  <c r="CV105" i="28"/>
  <c r="CR105" i="28"/>
  <c r="CN105" i="28"/>
  <c r="CV104" i="28"/>
  <c r="CR104" i="28"/>
  <c r="CN104" i="28"/>
  <c r="CV103" i="28"/>
  <c r="CR103" i="28"/>
  <c r="CN103" i="28"/>
  <c r="CG80" i="28"/>
  <c r="CG78" i="28"/>
  <c r="CS116" i="28" s="1"/>
  <c r="CQ106" i="28"/>
  <c r="CU105" i="28"/>
  <c r="CQ105" i="28"/>
  <c r="CM105" i="28"/>
  <c r="CU104" i="28"/>
  <c r="CQ104" i="28"/>
  <c r="CM104" i="28"/>
  <c r="CU103" i="28"/>
  <c r="CQ103" i="28"/>
  <c r="CF81" i="28"/>
  <c r="CR119" i="28" s="1"/>
  <c r="CF80" i="28"/>
  <c r="CF79" i="28"/>
  <c r="CR117" i="28" s="1"/>
  <c r="CF78" i="28"/>
  <c r="CR116" i="28" s="1"/>
  <c r="CF77" i="28"/>
  <c r="CR115" i="28" s="1"/>
  <c r="CT107" i="28"/>
  <c r="CP107" i="28"/>
  <c r="CL107" i="28"/>
  <c r="CT106" i="28"/>
  <c r="CP106" i="28"/>
  <c r="CL106" i="28"/>
  <c r="CT105" i="28"/>
  <c r="CP105" i="28"/>
  <c r="CL105" i="28"/>
  <c r="CT104" i="28"/>
  <c r="CP104" i="28"/>
  <c r="CL104" i="28"/>
  <c r="CT103" i="28"/>
  <c r="CP103" i="28"/>
  <c r="CL103" i="28"/>
  <c r="CG81" i="28"/>
  <c r="CS119" i="28" s="1"/>
  <c r="CG79" i="28"/>
  <c r="CS117" i="28" s="1"/>
  <c r="CG77" i="28"/>
  <c r="CS115" i="28" s="1"/>
  <c r="CU107" i="28"/>
  <c r="CQ107" i="28"/>
  <c r="CM107" i="28"/>
  <c r="CU106" i="28"/>
  <c r="CM106" i="28"/>
  <c r="CM103" i="28"/>
  <c r="CE81" i="28"/>
  <c r="CQ119" i="28" s="1"/>
  <c r="CE80" i="28"/>
  <c r="CQ118" i="28" s="1"/>
  <c r="CE79" i="28"/>
  <c r="CQ117" i="28" s="1"/>
  <c r="CE78" i="28"/>
  <c r="CE77" i="28"/>
  <c r="CQ115" i="28" s="1"/>
  <c r="CS107" i="28"/>
  <c r="CO107" i="28"/>
  <c r="CK107" i="28"/>
  <c r="CS106" i="28"/>
  <c r="CO106" i="28"/>
  <c r="CK106" i="28"/>
  <c r="CS105" i="28"/>
  <c r="CO105" i="28"/>
  <c r="CK105" i="28"/>
  <c r="CS104" i="28"/>
  <c r="CO104" i="28"/>
  <c r="CK104" i="28"/>
  <c r="CS103" i="28"/>
  <c r="CO103" i="28"/>
  <c r="CK103" i="28"/>
  <c r="T196" i="28"/>
  <c r="AA199" i="28"/>
  <c r="AB116" i="28"/>
  <c r="AB121" i="28"/>
  <c r="AB128" i="28"/>
  <c r="M177" i="28"/>
  <c r="V197" i="28"/>
  <c r="Z195" i="28"/>
  <c r="AB112" i="28"/>
  <c r="AB117" i="28"/>
  <c r="AB124" i="28"/>
  <c r="AB129" i="28"/>
  <c r="AB136" i="28"/>
  <c r="J173" i="28"/>
  <c r="Q179" i="28"/>
  <c r="AC205" i="28" s="1"/>
  <c r="Z199" i="28"/>
  <c r="J174" i="28"/>
  <c r="Q180" i="28"/>
  <c r="AC206" i="28" s="1"/>
  <c r="Z200" i="28"/>
  <c r="J175" i="28"/>
  <c r="Q181" i="28"/>
  <c r="AC207" i="28" s="1"/>
  <c r="Z201" i="28"/>
  <c r="J176" i="28"/>
  <c r="Q182" i="28"/>
  <c r="AC208" i="28" s="1"/>
  <c r="Z202" i="28"/>
  <c r="J177" i="28"/>
  <c r="Q183" i="28"/>
  <c r="AC209" i="28" s="1"/>
  <c r="Z203" i="28"/>
  <c r="J199" i="28"/>
  <c r="S193" i="28"/>
  <c r="W193" i="28"/>
  <c r="AA193" i="28"/>
  <c r="U194" i="28"/>
  <c r="Y194" i="28"/>
  <c r="J201" i="28"/>
  <c r="S195" i="28"/>
  <c r="W195" i="28"/>
  <c r="AA195" i="28"/>
  <c r="U196" i="28"/>
  <c r="Y196" i="28"/>
  <c r="W197" i="28"/>
  <c r="Y201" i="28"/>
  <c r="AB133" i="28"/>
  <c r="P179" i="28"/>
  <c r="AB205" i="28" s="1"/>
  <c r="Y199" i="28"/>
  <c r="Z193" i="28"/>
  <c r="J203" i="28"/>
  <c r="Y202" i="28"/>
  <c r="AB111" i="28"/>
  <c r="AB118" i="28"/>
  <c r="AB123" i="28"/>
  <c r="AB130" i="28"/>
  <c r="AB135" i="28"/>
  <c r="Q185" i="28"/>
  <c r="AC211" i="28" s="1"/>
  <c r="Z205" i="28"/>
  <c r="N180" i="28"/>
  <c r="W200" i="28"/>
  <c r="R180" i="28"/>
  <c r="AD206" i="28" s="1"/>
  <c r="AA200" i="28"/>
  <c r="N181" i="28"/>
  <c r="W201" i="28"/>
  <c r="R181" i="28"/>
  <c r="AD207" i="28" s="1"/>
  <c r="AA201" i="28"/>
  <c r="N182" i="28"/>
  <c r="W202" i="28"/>
  <c r="R182" i="28"/>
  <c r="AD208" i="28" s="1"/>
  <c r="AA202" i="28"/>
  <c r="K177" i="28"/>
  <c r="T197" i="28"/>
  <c r="O177" i="28"/>
  <c r="X197" i="28"/>
  <c r="T193" i="28"/>
  <c r="X193" i="28"/>
  <c r="V194" i="28"/>
  <c r="Z194" i="28"/>
  <c r="T195" i="28"/>
  <c r="X195" i="28"/>
  <c r="V196" i="28"/>
  <c r="Z196" i="28"/>
  <c r="AA197" i="28"/>
  <c r="Y200" i="28"/>
  <c r="AB109" i="28"/>
  <c r="AB113" i="28"/>
  <c r="AB125" i="28"/>
  <c r="AB137" i="28"/>
  <c r="Q177" i="28"/>
  <c r="AC203" i="28" s="1"/>
  <c r="Z197" i="28"/>
  <c r="V193" i="28"/>
  <c r="V195" i="28"/>
  <c r="AB110" i="28"/>
  <c r="AB115" i="28"/>
  <c r="AB119" i="28"/>
  <c r="AB122" i="28"/>
  <c r="AB127" i="28"/>
  <c r="AB131" i="28"/>
  <c r="AB134" i="28"/>
  <c r="O179" i="28"/>
  <c r="X199" i="28"/>
  <c r="O180" i="28"/>
  <c r="X200" i="28"/>
  <c r="O181" i="28"/>
  <c r="X201" i="28"/>
  <c r="O182" i="28"/>
  <c r="X202" i="28"/>
  <c r="L177" i="28"/>
  <c r="U197" i="28"/>
  <c r="P177" i="28"/>
  <c r="AB203" i="28" s="1"/>
  <c r="Y197" i="28"/>
  <c r="U193" i="28"/>
  <c r="Y193" i="28"/>
  <c r="J200" i="28"/>
  <c r="S194" i="28"/>
  <c r="W194" i="28"/>
  <c r="AA194" i="28"/>
  <c r="U195" i="28"/>
  <c r="Y195" i="28"/>
  <c r="S196" i="28"/>
  <c r="W196" i="28"/>
  <c r="AA196" i="28"/>
  <c r="W199" i="28"/>
  <c r="L200" i="28"/>
  <c r="R212" i="28" s="1"/>
  <c r="J202" i="28"/>
  <c r="C29" i="15"/>
  <c r="C28" i="15"/>
  <c r="C27" i="15"/>
  <c r="BX151" i="28"/>
  <c r="CJ177" i="28" s="1"/>
  <c r="CV203" i="28" s="1"/>
  <c r="BW151" i="28"/>
  <c r="CI177" i="28" s="1"/>
  <c r="CU203" i="28" s="1"/>
  <c r="BV151" i="28"/>
  <c r="CH177" i="28" s="1"/>
  <c r="CT203" i="28" s="1"/>
  <c r="BU151" i="28"/>
  <c r="BT151" i="28"/>
  <c r="BS151" i="28"/>
  <c r="CE177" i="28" s="1"/>
  <c r="CQ203" i="28" s="1"/>
  <c r="BR151" i="28"/>
  <c r="BX150" i="28"/>
  <c r="CJ176" i="28" s="1"/>
  <c r="CV202" i="28" s="1"/>
  <c r="BW150" i="28"/>
  <c r="CI176" i="28" s="1"/>
  <c r="CU202" i="28" s="1"/>
  <c r="BV150" i="28"/>
  <c r="CH176" i="28" s="1"/>
  <c r="CT202" i="28" s="1"/>
  <c r="BU150" i="28"/>
  <c r="BT150" i="28"/>
  <c r="BS150" i="28"/>
  <c r="BR150" i="28"/>
  <c r="BX149" i="28"/>
  <c r="CJ175" i="28" s="1"/>
  <c r="CV201" i="28" s="1"/>
  <c r="BW149" i="28"/>
  <c r="CI175" i="28" s="1"/>
  <c r="CU201" i="28" s="1"/>
  <c r="BV149" i="28"/>
  <c r="CH175" i="28" s="1"/>
  <c r="CT201" i="28" s="1"/>
  <c r="BU149" i="28"/>
  <c r="BT149" i="28"/>
  <c r="BS149" i="28"/>
  <c r="CE175" i="28" s="1"/>
  <c r="CQ201" i="28" s="1"/>
  <c r="BR149" i="28"/>
  <c r="BX148" i="28"/>
  <c r="CJ174" i="28" s="1"/>
  <c r="CV200" i="28" s="1"/>
  <c r="BW148" i="28"/>
  <c r="CI174" i="28" s="1"/>
  <c r="CU200" i="28" s="1"/>
  <c r="BV148" i="28"/>
  <c r="CH174" i="28" s="1"/>
  <c r="CT200" i="28" s="1"/>
  <c r="BU148" i="28"/>
  <c r="BT148" i="28"/>
  <c r="CF174" i="28" s="1"/>
  <c r="CR200" i="28" s="1"/>
  <c r="BS148" i="28"/>
  <c r="BR148" i="28"/>
  <c r="BX147" i="28"/>
  <c r="CJ173" i="28" s="1"/>
  <c r="CV199" i="28" s="1"/>
  <c r="BW147" i="28"/>
  <c r="CI173" i="28" s="1"/>
  <c r="CU199" i="28" s="1"/>
  <c r="BV147" i="28"/>
  <c r="CH173" i="28" s="1"/>
  <c r="CT199" i="28" s="1"/>
  <c r="BU147" i="28"/>
  <c r="BT147" i="28"/>
  <c r="BS147" i="28"/>
  <c r="BR147" i="28"/>
  <c r="BX55" i="28"/>
  <c r="BW55" i="28"/>
  <c r="BV55" i="28"/>
  <c r="BX54" i="28"/>
  <c r="BW54" i="28"/>
  <c r="BV54" i="28"/>
  <c r="BX53" i="28"/>
  <c r="BW53" i="28"/>
  <c r="BV53" i="28"/>
  <c r="BX52" i="28"/>
  <c r="BW52" i="28"/>
  <c r="BV52" i="28"/>
  <c r="BX51" i="28"/>
  <c r="BW51" i="28"/>
  <c r="BV51" i="28"/>
  <c r="BX223" i="28"/>
  <c r="CJ237" i="28" s="1"/>
  <c r="CP243" i="28" s="1"/>
  <c r="BW223" i="28"/>
  <c r="CI237" i="28" s="1"/>
  <c r="CO243" i="28" s="1"/>
  <c r="BV223" i="28"/>
  <c r="CH237" i="28" s="1"/>
  <c r="CN243" i="28" s="1"/>
  <c r="BU223" i="28"/>
  <c r="CG237" i="28" s="1"/>
  <c r="CM243" i="28" s="1"/>
  <c r="BT223" i="28"/>
  <c r="CF237" i="28" s="1"/>
  <c r="CL243" i="28" s="1"/>
  <c r="BS223" i="28"/>
  <c r="CE237" i="28" s="1"/>
  <c r="CK243" i="28" s="1"/>
  <c r="BX222" i="28"/>
  <c r="CJ236" i="28" s="1"/>
  <c r="CP242" i="28" s="1"/>
  <c r="BW222" i="28"/>
  <c r="CI236" i="28" s="1"/>
  <c r="CO242" i="28" s="1"/>
  <c r="BV222" i="28"/>
  <c r="CH236" i="28" s="1"/>
  <c r="CN242" i="28" s="1"/>
  <c r="BU222" i="28"/>
  <c r="CG236" i="28" s="1"/>
  <c r="CM242" i="28" s="1"/>
  <c r="BT222" i="28"/>
  <c r="CF236" i="28" s="1"/>
  <c r="CL242" i="28" s="1"/>
  <c r="BS222" i="28"/>
  <c r="CE236" i="28" s="1"/>
  <c r="CK242" i="28" s="1"/>
  <c r="BX221" i="28"/>
  <c r="CJ235" i="28" s="1"/>
  <c r="CP241" i="28" s="1"/>
  <c r="BW221" i="28"/>
  <c r="CI235" i="28" s="1"/>
  <c r="CO241" i="28" s="1"/>
  <c r="BV221" i="28"/>
  <c r="CH235" i="28" s="1"/>
  <c r="CN241" i="28" s="1"/>
  <c r="BU221" i="28"/>
  <c r="CG235" i="28" s="1"/>
  <c r="CM241" i="28" s="1"/>
  <c r="BT221" i="28"/>
  <c r="CF235" i="28" s="1"/>
  <c r="CL241" i="28" s="1"/>
  <c r="BS221" i="28"/>
  <c r="CE235" i="28" s="1"/>
  <c r="CK241" i="28" s="1"/>
  <c r="BX220" i="28"/>
  <c r="CJ234" i="28" s="1"/>
  <c r="CP240" i="28" s="1"/>
  <c r="BW220" i="28"/>
  <c r="CI234" i="28" s="1"/>
  <c r="CO240" i="28" s="1"/>
  <c r="BV220" i="28"/>
  <c r="CH234" i="28" s="1"/>
  <c r="CN240" i="28" s="1"/>
  <c r="BU220" i="28"/>
  <c r="CG234" i="28" s="1"/>
  <c r="CM240" i="28" s="1"/>
  <c r="BT220" i="28"/>
  <c r="CF234" i="28" s="1"/>
  <c r="CL240" i="28" s="1"/>
  <c r="BS220" i="28"/>
  <c r="CE234" i="28" s="1"/>
  <c r="CK240" i="28" s="1"/>
  <c r="BR220" i="28"/>
  <c r="BQ220" i="28"/>
  <c r="BP220" i="28"/>
  <c r="BO220" i="28"/>
  <c r="BN220" i="28"/>
  <c r="BM220" i="28"/>
  <c r="BL220" i="28"/>
  <c r="BK220" i="28"/>
  <c r="BJ220" i="28"/>
  <c r="BI220" i="28"/>
  <c r="BH220" i="28"/>
  <c r="BG220" i="28"/>
  <c r="BF220" i="28"/>
  <c r="BE220" i="28"/>
  <c r="BD220" i="28"/>
  <c r="BC220" i="28"/>
  <c r="BB220" i="28"/>
  <c r="BA220" i="28"/>
  <c r="AZ220" i="28"/>
  <c r="AY220" i="28"/>
  <c r="AX220" i="28"/>
  <c r="AW220" i="28"/>
  <c r="AV220" i="28"/>
  <c r="AU220" i="28"/>
  <c r="AT220" i="28"/>
  <c r="AS220" i="28"/>
  <c r="AR220" i="28"/>
  <c r="AQ220" i="28"/>
  <c r="AP220" i="28"/>
  <c r="AO220" i="28"/>
  <c r="AN220" i="28"/>
  <c r="AM220" i="28"/>
  <c r="AL220" i="28"/>
  <c r="AK220" i="28"/>
  <c r="AJ220" i="28"/>
  <c r="AI220" i="28"/>
  <c r="AH220" i="28"/>
  <c r="AG220" i="28"/>
  <c r="AF220" i="28"/>
  <c r="AE220" i="28"/>
  <c r="AD220" i="28"/>
  <c r="AC220" i="28"/>
  <c r="AB220" i="28"/>
  <c r="AA220" i="28"/>
  <c r="Z220" i="28"/>
  <c r="Y220" i="28"/>
  <c r="X220" i="28"/>
  <c r="W220" i="28"/>
  <c r="V220" i="28"/>
  <c r="U220" i="28"/>
  <c r="T220" i="28"/>
  <c r="S220" i="28"/>
  <c r="R220" i="28"/>
  <c r="Q220" i="28"/>
  <c r="P220" i="28"/>
  <c r="O220" i="28"/>
  <c r="N220" i="28"/>
  <c r="M220" i="28"/>
  <c r="L220" i="28"/>
  <c r="K220" i="28"/>
  <c r="BX219" i="28"/>
  <c r="CJ233" i="28" s="1"/>
  <c r="CP239" i="28" s="1"/>
  <c r="BW219" i="28"/>
  <c r="CI233" i="28" s="1"/>
  <c r="CO239" i="28" s="1"/>
  <c r="BV219" i="28"/>
  <c r="CH233" i="28" s="1"/>
  <c r="CN239" i="28" s="1"/>
  <c r="BU219" i="28"/>
  <c r="CG233" i="28" s="1"/>
  <c r="CM239" i="28" s="1"/>
  <c r="BT219" i="28"/>
  <c r="CF233" i="28" s="1"/>
  <c r="CL239" i="28" s="1"/>
  <c r="BS219" i="28"/>
  <c r="CE233" i="28" s="1"/>
  <c r="CK239" i="28" s="1"/>
  <c r="J222" i="28"/>
  <c r="J220" i="28"/>
  <c r="J219" i="28"/>
  <c r="G145" i="28"/>
  <c r="G144" i="28"/>
  <c r="G143" i="28"/>
  <c r="BN142" i="28"/>
  <c r="BZ168" i="28" s="1"/>
  <c r="CL194" i="28" s="1"/>
  <c r="BM142" i="28"/>
  <c r="BL142" i="28"/>
  <c r="BK142" i="28"/>
  <c r="BJ142" i="28"/>
  <c r="BV168" i="28" s="1"/>
  <c r="CH194" i="28" s="1"/>
  <c r="BI142" i="28"/>
  <c r="BH142" i="28"/>
  <c r="BG142" i="28"/>
  <c r="BF142" i="28"/>
  <c r="BR168" i="28" s="1"/>
  <c r="CD194" i="28" s="1"/>
  <c r="BE142" i="28"/>
  <c r="BD142" i="28"/>
  <c r="BC142" i="28"/>
  <c r="BB142" i="28"/>
  <c r="BN168" i="28" s="1"/>
  <c r="BZ194" i="28" s="1"/>
  <c r="BA142" i="28"/>
  <c r="AZ142" i="28"/>
  <c r="AY142" i="28"/>
  <c r="AX142" i="28"/>
  <c r="BJ168" i="28" s="1"/>
  <c r="BV194" i="28" s="1"/>
  <c r="AW142" i="28"/>
  <c r="AV142" i="28"/>
  <c r="AU142" i="28"/>
  <c r="AT142" i="28"/>
  <c r="AS142" i="28"/>
  <c r="AR142" i="28"/>
  <c r="AQ142" i="28"/>
  <c r="AP142" i="28"/>
  <c r="BB168" i="28" s="1"/>
  <c r="BN194" i="28" s="1"/>
  <c r="AO142" i="28"/>
  <c r="AN142" i="28"/>
  <c r="AM142" i="28"/>
  <c r="AL142" i="28"/>
  <c r="AX168" i="28" s="1"/>
  <c r="BJ194" i="28" s="1"/>
  <c r="AK142" i="28"/>
  <c r="AJ142" i="28"/>
  <c r="AI142" i="28"/>
  <c r="AH142" i="28"/>
  <c r="AT168" i="28" s="1"/>
  <c r="BF194" i="28" s="1"/>
  <c r="AG142" i="28"/>
  <c r="AF142" i="28"/>
  <c r="AE142" i="28"/>
  <c r="AD142" i="28"/>
  <c r="AP168" i="28" s="1"/>
  <c r="BB194" i="28" s="1"/>
  <c r="AC142" i="28"/>
  <c r="AB142" i="28"/>
  <c r="AA142" i="28"/>
  <c r="Z142" i="28"/>
  <c r="AL168" i="28" s="1"/>
  <c r="AX194" i="28" s="1"/>
  <c r="Y142" i="28"/>
  <c r="X142" i="28"/>
  <c r="W142" i="28"/>
  <c r="V142" i="28"/>
  <c r="AH168" i="28" s="1"/>
  <c r="AT194" i="28" s="1"/>
  <c r="U142" i="28"/>
  <c r="T142" i="28"/>
  <c r="S142" i="28"/>
  <c r="R142" i="28"/>
  <c r="AD168" i="28" s="1"/>
  <c r="AP194" i="28" s="1"/>
  <c r="Q142" i="28"/>
  <c r="P142" i="28"/>
  <c r="O142" i="28"/>
  <c r="N142" i="28"/>
  <c r="Z168" i="28" s="1"/>
  <c r="AL194" i="28" s="1"/>
  <c r="M142" i="28"/>
  <c r="L142" i="28"/>
  <c r="K142" i="28"/>
  <c r="J142" i="28"/>
  <c r="V168" i="28" s="1"/>
  <c r="AH194" i="28" s="1"/>
  <c r="I142" i="28"/>
  <c r="H142" i="28"/>
  <c r="G142" i="28"/>
  <c r="G141" i="28"/>
  <c r="BX61" i="28"/>
  <c r="CJ99" i="28" s="1"/>
  <c r="CV137" i="28" s="1"/>
  <c r="BX60" i="28"/>
  <c r="CJ98" i="28" s="1"/>
  <c r="CV136" i="28" s="1"/>
  <c r="BX59" i="28"/>
  <c r="CJ97" i="28" s="1"/>
  <c r="CV135" i="28" s="1"/>
  <c r="BX58" i="28"/>
  <c r="CJ96" i="28" s="1"/>
  <c r="CV134" i="28" s="1"/>
  <c r="BX57" i="28"/>
  <c r="CJ95" i="28" s="1"/>
  <c r="CV133" i="28" s="1"/>
  <c r="BU49" i="28"/>
  <c r="CG87" i="28" s="1"/>
  <c r="CS125" i="28" s="1"/>
  <c r="BT49" i="28"/>
  <c r="BU48" i="28"/>
  <c r="BT48" i="28"/>
  <c r="CF86" i="28" s="1"/>
  <c r="CR124" i="28" s="1"/>
  <c r="BU47" i="28"/>
  <c r="CG85" i="28" s="1"/>
  <c r="CS123" i="28" s="1"/>
  <c r="BT47" i="28"/>
  <c r="BU46" i="28"/>
  <c r="CG84" i="28" s="1"/>
  <c r="CS122" i="28" s="1"/>
  <c r="BT46" i="28"/>
  <c r="CF84" i="28" s="1"/>
  <c r="CR122" i="28" s="1"/>
  <c r="BU45" i="28"/>
  <c r="CG83" i="28" s="1"/>
  <c r="CS121" i="28" s="1"/>
  <c r="BT45" i="28"/>
  <c r="BP33" i="28"/>
  <c r="BP34" i="28"/>
  <c r="BP35" i="28"/>
  <c r="BP36" i="28"/>
  <c r="BP37" i="28"/>
  <c r="D27" i="28"/>
  <c r="C2" i="28" s="1"/>
  <c r="D28" i="28"/>
  <c r="C3" i="28" s="1"/>
  <c r="D29" i="28"/>
  <c r="D30" i="28"/>
  <c r="C5" i="28" s="1"/>
  <c r="D31" i="28"/>
  <c r="BL28" i="28"/>
  <c r="BK28" i="28"/>
  <c r="BJ28" i="28"/>
  <c r="BI28" i="28"/>
  <c r="BH28" i="28"/>
  <c r="BG28" i="28"/>
  <c r="BF28" i="28"/>
  <c r="BE28" i="28"/>
  <c r="BD28" i="28"/>
  <c r="BC28" i="28"/>
  <c r="BB28" i="28"/>
  <c r="BA28" i="28"/>
  <c r="AZ28" i="28"/>
  <c r="AY28" i="28"/>
  <c r="AX28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3" i="28" s="1"/>
  <c r="E28" i="28"/>
  <c r="D3" i="28" s="1"/>
  <c r="C6" i="28" l="1"/>
  <c r="C7" i="28" s="1"/>
  <c r="Q215" i="28"/>
  <c r="Q66" i="28"/>
  <c r="AC104" i="28" s="1"/>
  <c r="Y66" i="28"/>
  <c r="AK104" i="28" s="1"/>
  <c r="AC66" i="28"/>
  <c r="AO104" i="28" s="1"/>
  <c r="AG66" i="28"/>
  <c r="AS104" i="28" s="1"/>
  <c r="AO66" i="28"/>
  <c r="BA104" i="28" s="1"/>
  <c r="AW66" i="28"/>
  <c r="BI104" i="28" s="1"/>
  <c r="BE66" i="28"/>
  <c r="BQ104" i="28" s="1"/>
  <c r="BI66" i="28"/>
  <c r="BU104" i="28" s="1"/>
  <c r="V66" i="28"/>
  <c r="AH104" i="28" s="1"/>
  <c r="AD66" i="28"/>
  <c r="AP104" i="28" s="1"/>
  <c r="AL66" i="28"/>
  <c r="AX104" i="28" s="1"/>
  <c r="AX66" i="28"/>
  <c r="BJ104" i="28" s="1"/>
  <c r="BF66" i="28"/>
  <c r="BR104" i="28" s="1"/>
  <c r="BR66" i="28"/>
  <c r="CD104" i="28" s="1"/>
  <c r="CI91" i="28"/>
  <c r="W66" i="28"/>
  <c r="AI104" i="28" s="1"/>
  <c r="AE66" i="28"/>
  <c r="AQ104" i="28" s="1"/>
  <c r="AM66" i="28"/>
  <c r="AY104" i="28" s="1"/>
  <c r="AU66" i="28"/>
  <c r="BG104" i="28" s="1"/>
  <c r="BC66" i="28"/>
  <c r="BO104" i="28" s="1"/>
  <c r="BK66" i="28"/>
  <c r="BW104" i="28" s="1"/>
  <c r="BS66" i="28"/>
  <c r="CE104" i="28" s="1"/>
  <c r="BW66" i="28"/>
  <c r="CI104" i="28" s="1"/>
  <c r="CB74" i="28"/>
  <c r="CF85" i="28"/>
  <c r="CF87" i="28"/>
  <c r="CR125" i="28" s="1"/>
  <c r="CH89" i="28"/>
  <c r="CI90" i="28"/>
  <c r="CJ91" i="28"/>
  <c r="CH93" i="28"/>
  <c r="CS118" i="28"/>
  <c r="AS66" i="28"/>
  <c r="BE104" i="28" s="1"/>
  <c r="BA66" i="28"/>
  <c r="BM104" i="28" s="1"/>
  <c r="BM66" i="28"/>
  <c r="BY104" i="28" s="1"/>
  <c r="R66" i="28"/>
  <c r="AD104" i="28" s="1"/>
  <c r="Z66" i="28"/>
  <c r="AL104" i="28" s="1"/>
  <c r="AH66" i="28"/>
  <c r="AT104" i="28" s="1"/>
  <c r="AP66" i="28"/>
  <c r="BB104" i="28" s="1"/>
  <c r="AT66" i="28"/>
  <c r="BF104" i="28" s="1"/>
  <c r="BB66" i="28"/>
  <c r="BN104" i="28" s="1"/>
  <c r="BJ66" i="28"/>
  <c r="BV104" i="28" s="1"/>
  <c r="BN66" i="28"/>
  <c r="BZ104" i="28" s="1"/>
  <c r="BV66" i="28"/>
  <c r="CH104" i="28" s="1"/>
  <c r="CB75" i="28"/>
  <c r="CB71" i="28"/>
  <c r="CG86" i="28"/>
  <c r="CH90" i="28"/>
  <c r="CJ92" i="28"/>
  <c r="CR118" i="28"/>
  <c r="AI66" i="28"/>
  <c r="AU104" i="28" s="1"/>
  <c r="AQ66" i="28"/>
  <c r="BC104" i="28" s="1"/>
  <c r="AY66" i="28"/>
  <c r="BK104" i="28" s="1"/>
  <c r="BG66" i="28"/>
  <c r="BS104" i="28" s="1"/>
  <c r="BO66" i="28"/>
  <c r="CA104" i="28" s="1"/>
  <c r="CF83" i="28"/>
  <c r="CR121" i="28" s="1"/>
  <c r="CQ116" i="28"/>
  <c r="X66" i="28"/>
  <c r="AJ104" i="28" s="1"/>
  <c r="AF66" i="28"/>
  <c r="AN66" i="28"/>
  <c r="AZ104" i="28" s="1"/>
  <c r="AV66" i="28"/>
  <c r="BH104" i="28" s="1"/>
  <c r="BX66" i="28"/>
  <c r="CB73" i="28"/>
  <c r="CI89" i="28"/>
  <c r="CJ90" i="28"/>
  <c r="CH92" i="28"/>
  <c r="CI93" i="28"/>
  <c r="BU66" i="28"/>
  <c r="CG104" i="28" s="1"/>
  <c r="CB72" i="28"/>
  <c r="CJ89" i="28"/>
  <c r="CH91" i="28"/>
  <c r="CI92" i="28"/>
  <c r="CJ93" i="28"/>
  <c r="P68" i="28"/>
  <c r="Y208" i="28"/>
  <c r="Y207" i="28"/>
  <c r="O183" i="28"/>
  <c r="X203" i="28"/>
  <c r="R187" i="28"/>
  <c r="AD213" i="28" s="1"/>
  <c r="AA207" i="28"/>
  <c r="R185" i="28"/>
  <c r="AD211" i="28" s="1"/>
  <c r="AA205" i="28"/>
  <c r="R183" i="28"/>
  <c r="AD209" i="28" s="1"/>
  <c r="AA203" i="28"/>
  <c r="Y206" i="28"/>
  <c r="Y205" i="28"/>
  <c r="V203" i="28"/>
  <c r="V202" i="28"/>
  <c r="V201" i="28"/>
  <c r="V200" i="28"/>
  <c r="V199" i="28"/>
  <c r="S169" i="28"/>
  <c r="P69" i="28"/>
  <c r="P65" i="28"/>
  <c r="Y209" i="28"/>
  <c r="R188" i="28"/>
  <c r="AD214" i="28" s="1"/>
  <c r="AA208" i="28"/>
  <c r="R186" i="28"/>
  <c r="AD212" i="28" s="1"/>
  <c r="AA206" i="28"/>
  <c r="N183" i="28"/>
  <c r="W203" i="28"/>
  <c r="Q188" i="28"/>
  <c r="AC214" i="28" s="1"/>
  <c r="Z208" i="28"/>
  <c r="Q187" i="28"/>
  <c r="AC213" i="28" s="1"/>
  <c r="Z207" i="28"/>
  <c r="Q186" i="28"/>
  <c r="AC212" i="28" s="1"/>
  <c r="Z206" i="28"/>
  <c r="P183" i="28"/>
  <c r="AB209" i="28" s="1"/>
  <c r="Y203" i="28"/>
  <c r="P211" i="28"/>
  <c r="P215" i="28"/>
  <c r="P213" i="28"/>
  <c r="P212" i="28"/>
  <c r="P225" i="28"/>
  <c r="V233" i="28"/>
  <c r="R226" i="28"/>
  <c r="X234" i="28"/>
  <c r="Z226" i="28"/>
  <c r="AF234" i="28"/>
  <c r="AH226" i="28"/>
  <c r="AN234" i="28"/>
  <c r="AP226" i="28"/>
  <c r="AV234" i="28"/>
  <c r="AX226" i="28"/>
  <c r="BD234" i="28"/>
  <c r="BB226" i="28"/>
  <c r="BH234" i="28"/>
  <c r="BJ226" i="28"/>
  <c r="BP234" i="28"/>
  <c r="BR226" i="28"/>
  <c r="BX234" i="28"/>
  <c r="P226" i="28"/>
  <c r="V234" i="28"/>
  <c r="W226" i="28"/>
  <c r="AC234" i="28"/>
  <c r="AI226" i="28"/>
  <c r="AO234" i="28"/>
  <c r="AQ226" i="28"/>
  <c r="AW234" i="28"/>
  <c r="AU226" i="28"/>
  <c r="BA234" i="28"/>
  <c r="BC226" i="28"/>
  <c r="BI234" i="28"/>
  <c r="BK226" i="28"/>
  <c r="BQ234" i="28"/>
  <c r="BO226" i="28"/>
  <c r="BU234" i="28"/>
  <c r="BW226" i="28"/>
  <c r="CC234" i="28"/>
  <c r="BV157" i="28"/>
  <c r="CH183" i="28" s="1"/>
  <c r="CT209" i="28" s="1"/>
  <c r="T226" i="28"/>
  <c r="Z234" i="28"/>
  <c r="X226" i="28"/>
  <c r="AD234" i="28"/>
  <c r="AB226" i="28"/>
  <c r="AH234" i="28"/>
  <c r="AF226" i="28"/>
  <c r="AL234" i="28"/>
  <c r="AJ226" i="28"/>
  <c r="AP234" i="28"/>
  <c r="AN226" i="28"/>
  <c r="AT234" i="28"/>
  <c r="AR226" i="28"/>
  <c r="AX234" i="28"/>
  <c r="AV226" i="28"/>
  <c r="BB234" i="28"/>
  <c r="AZ226" i="28"/>
  <c r="BF234" i="28"/>
  <c r="BD226" i="28"/>
  <c r="BJ234" i="28"/>
  <c r="BH226" i="28"/>
  <c r="BN234" i="28"/>
  <c r="BL226" i="28"/>
  <c r="BR234" i="28"/>
  <c r="BP226" i="28"/>
  <c r="BV234" i="28"/>
  <c r="BT226" i="28"/>
  <c r="BZ234" i="28"/>
  <c r="BX226" i="28"/>
  <c r="CD234" i="28"/>
  <c r="V226" i="28"/>
  <c r="AB234" i="28"/>
  <c r="AD226" i="28"/>
  <c r="AJ234" i="28"/>
  <c r="AL226" i="28"/>
  <c r="AR234" i="28"/>
  <c r="AT226" i="28"/>
  <c r="AZ234" i="28"/>
  <c r="BF226" i="28"/>
  <c r="BL234" i="28"/>
  <c r="BN226" i="28"/>
  <c r="BT234" i="28"/>
  <c r="BV226" i="28"/>
  <c r="CB234" i="28"/>
  <c r="BW154" i="28"/>
  <c r="CI180" i="28" s="1"/>
  <c r="CU206" i="28" s="1"/>
  <c r="S226" i="28"/>
  <c r="Y234" i="28"/>
  <c r="AA226" i="28"/>
  <c r="AG234" i="28"/>
  <c r="AE226" i="28"/>
  <c r="AK234" i="28"/>
  <c r="AM226" i="28"/>
  <c r="AS234" i="28"/>
  <c r="AY226" i="28"/>
  <c r="BE234" i="28"/>
  <c r="BG226" i="28"/>
  <c r="BM234" i="28"/>
  <c r="BS226" i="28"/>
  <c r="BY234" i="28"/>
  <c r="P228" i="28"/>
  <c r="V236" i="28"/>
  <c r="Q226" i="28"/>
  <c r="W234" i="28"/>
  <c r="U226" i="28"/>
  <c r="AA234" i="28"/>
  <c r="Y226" i="28"/>
  <c r="AE234" i="28"/>
  <c r="AC226" i="28"/>
  <c r="AI234" i="28"/>
  <c r="AG226" i="28"/>
  <c r="AM234" i="28"/>
  <c r="AK226" i="28"/>
  <c r="AQ234" i="28"/>
  <c r="AO226" i="28"/>
  <c r="AU234" i="28"/>
  <c r="AS226" i="28"/>
  <c r="AY234" i="28"/>
  <c r="AW226" i="28"/>
  <c r="BC234" i="28"/>
  <c r="BA226" i="28"/>
  <c r="BG234" i="28"/>
  <c r="BE226" i="28"/>
  <c r="BK234" i="28"/>
  <c r="BI226" i="28"/>
  <c r="BO234" i="28"/>
  <c r="BM226" i="28"/>
  <c r="BS234" i="28"/>
  <c r="BQ226" i="28"/>
  <c r="BW234" i="28"/>
  <c r="BU226" i="28"/>
  <c r="CA234" i="28"/>
  <c r="BV155" i="28"/>
  <c r="CH181" i="28" s="1"/>
  <c r="CT207" i="28" s="1"/>
  <c r="AW148" i="28"/>
  <c r="BI174" i="28" s="1"/>
  <c r="BU200" i="28" s="1"/>
  <c r="BF168" i="28"/>
  <c r="BR194" i="28" s="1"/>
  <c r="BV154" i="28"/>
  <c r="CH180" i="28" s="1"/>
  <c r="CT206" i="28" s="1"/>
  <c r="CE174" i="28"/>
  <c r="CQ200" i="28" s="1"/>
  <c r="J147" i="28"/>
  <c r="S167" i="28"/>
  <c r="J148" i="28"/>
  <c r="S168" i="28"/>
  <c r="N148" i="28"/>
  <c r="Z174" i="28" s="1"/>
  <c r="AL200" i="28" s="1"/>
  <c r="W168" i="28"/>
  <c r="AI194" i="28" s="1"/>
  <c r="R148" i="28"/>
  <c r="AD174" i="28" s="1"/>
  <c r="AP200" i="28" s="1"/>
  <c r="AA168" i="28"/>
  <c r="AM194" i="28" s="1"/>
  <c r="V148" i="28"/>
  <c r="AH174" i="28" s="1"/>
  <c r="AT200" i="28" s="1"/>
  <c r="AE168" i="28"/>
  <c r="AQ194" i="28" s="1"/>
  <c r="Z148" i="28"/>
  <c r="AL174" i="28" s="1"/>
  <c r="AX200" i="28" s="1"/>
  <c r="AI168" i="28"/>
  <c r="AU194" i="28" s="1"/>
  <c r="AD148" i="28"/>
  <c r="AP174" i="28" s="1"/>
  <c r="BB200" i="28" s="1"/>
  <c r="AM168" i="28"/>
  <c r="AY194" i="28" s="1"/>
  <c r="AH148" i="28"/>
  <c r="AT174" i="28" s="1"/>
  <c r="BF200" i="28" s="1"/>
  <c r="AQ168" i="28"/>
  <c r="BC194" i="28" s="1"/>
  <c r="AL148" i="28"/>
  <c r="AX174" i="28" s="1"/>
  <c r="BJ200" i="28" s="1"/>
  <c r="AU168" i="28"/>
  <c r="BG194" i="28" s="1"/>
  <c r="AP148" i="28"/>
  <c r="BB174" i="28" s="1"/>
  <c r="BN200" i="28" s="1"/>
  <c r="AY168" i="28"/>
  <c r="BK194" i="28" s="1"/>
  <c r="AT148" i="28"/>
  <c r="BF174" i="28" s="1"/>
  <c r="BR200" i="28" s="1"/>
  <c r="BC168" i="28"/>
  <c r="BO194" i="28" s="1"/>
  <c r="AX148" i="28"/>
  <c r="BJ174" i="28" s="1"/>
  <c r="BV200" i="28" s="1"/>
  <c r="BG168" i="28"/>
  <c r="BS194" i="28" s="1"/>
  <c r="BB148" i="28"/>
  <c r="BN174" i="28" s="1"/>
  <c r="BZ200" i="28" s="1"/>
  <c r="BK168" i="28"/>
  <c r="BW194" i="28" s="1"/>
  <c r="BF148" i="28"/>
  <c r="BR174" i="28" s="1"/>
  <c r="CD200" i="28" s="1"/>
  <c r="BO168" i="28"/>
  <c r="CA194" i="28" s="1"/>
  <c r="BJ148" i="28"/>
  <c r="BV174" i="28" s="1"/>
  <c r="CH200" i="28" s="1"/>
  <c r="BS168" i="28"/>
  <c r="CE194" i="28" s="1"/>
  <c r="BN148" i="28"/>
  <c r="BZ174" i="28" s="1"/>
  <c r="CL200" i="28" s="1"/>
  <c r="BW168" i="28"/>
  <c r="CI194" i="28" s="1"/>
  <c r="J150" i="28"/>
  <c r="S170" i="28"/>
  <c r="J151" i="28"/>
  <c r="S171" i="28"/>
  <c r="BV153" i="28"/>
  <c r="CH179" i="28" s="1"/>
  <c r="CT205" i="28" s="1"/>
  <c r="CE173" i="28"/>
  <c r="CQ199" i="28" s="1"/>
  <c r="BX155" i="28"/>
  <c r="CJ181" i="28" s="1"/>
  <c r="CV207" i="28" s="1"/>
  <c r="CG175" i="28"/>
  <c r="CS201" i="28" s="1"/>
  <c r="BU156" i="28"/>
  <c r="CD176" i="28"/>
  <c r="CP202" i="28" s="1"/>
  <c r="BW155" i="28"/>
  <c r="CI181" i="28" s="1"/>
  <c r="CU207" i="28" s="1"/>
  <c r="CF175" i="28"/>
  <c r="CR201" i="28" s="1"/>
  <c r="BX156" i="28"/>
  <c r="CJ182" i="28" s="1"/>
  <c r="CV208" i="28" s="1"/>
  <c r="CG176" i="28"/>
  <c r="CS202" i="28" s="1"/>
  <c r="BU157" i="28"/>
  <c r="CD177" i="28"/>
  <c r="CP203" i="28" s="1"/>
  <c r="K148" i="28"/>
  <c r="W174" i="28" s="1"/>
  <c r="AI200" i="28" s="1"/>
  <c r="T168" i="28"/>
  <c r="AF194" i="28" s="1"/>
  <c r="O148" i="28"/>
  <c r="AA174" i="28" s="1"/>
  <c r="AM200" i="28" s="1"/>
  <c r="X168" i="28"/>
  <c r="AJ194" i="28" s="1"/>
  <c r="S148" i="28"/>
  <c r="AE174" i="28" s="1"/>
  <c r="AQ200" i="28" s="1"/>
  <c r="AB168" i="28"/>
  <c r="AN194" i="28" s="1"/>
  <c r="W148" i="28"/>
  <c r="AI174" i="28" s="1"/>
  <c r="AU200" i="28" s="1"/>
  <c r="AF168" i="28"/>
  <c r="AR194" i="28" s="1"/>
  <c r="AA148" i="28"/>
  <c r="AM174" i="28" s="1"/>
  <c r="AY200" i="28" s="1"/>
  <c r="AJ168" i="28"/>
  <c r="AV194" i="28" s="1"/>
  <c r="AE148" i="28"/>
  <c r="AQ174" i="28" s="1"/>
  <c r="BC200" i="28" s="1"/>
  <c r="AN168" i="28"/>
  <c r="AZ194" i="28" s="1"/>
  <c r="AI148" i="28"/>
  <c r="AU174" i="28" s="1"/>
  <c r="BG200" i="28" s="1"/>
  <c r="AR168" i="28"/>
  <c r="BD194" i="28" s="1"/>
  <c r="AM148" i="28"/>
  <c r="AY174" i="28" s="1"/>
  <c r="BK200" i="28" s="1"/>
  <c r="AV168" i="28"/>
  <c r="BH194" i="28" s="1"/>
  <c r="AQ148" i="28"/>
  <c r="BC174" i="28" s="1"/>
  <c r="BO200" i="28" s="1"/>
  <c r="AZ168" i="28"/>
  <c r="BL194" i="28" s="1"/>
  <c r="AU148" i="28"/>
  <c r="BG174" i="28" s="1"/>
  <c r="BS200" i="28" s="1"/>
  <c r="BD168" i="28"/>
  <c r="BP194" i="28" s="1"/>
  <c r="AY148" i="28"/>
  <c r="BK174" i="28" s="1"/>
  <c r="BW200" i="28" s="1"/>
  <c r="BH168" i="28"/>
  <c r="BT194" i="28" s="1"/>
  <c r="BC148" i="28"/>
  <c r="BO174" i="28" s="1"/>
  <c r="CA200" i="28" s="1"/>
  <c r="BL168" i="28"/>
  <c r="BX194" i="28" s="1"/>
  <c r="BG148" i="28"/>
  <c r="BS174" i="28" s="1"/>
  <c r="CE200" i="28" s="1"/>
  <c r="BP168" i="28"/>
  <c r="CB194" i="28" s="1"/>
  <c r="BK148" i="28"/>
  <c r="BW174" i="28" s="1"/>
  <c r="CI200" i="28" s="1"/>
  <c r="BT168" i="28"/>
  <c r="CF194" i="28" s="1"/>
  <c r="BO148" i="28"/>
  <c r="CA174" i="28" s="1"/>
  <c r="CM200" i="28" s="1"/>
  <c r="BX168" i="28"/>
  <c r="CJ194" i="28" s="1"/>
  <c r="BW153" i="28"/>
  <c r="CI179" i="28" s="1"/>
  <c r="CU205" i="28" s="1"/>
  <c r="CF173" i="28"/>
  <c r="CR199" i="28" s="1"/>
  <c r="BX154" i="28"/>
  <c r="CJ180" i="28" s="1"/>
  <c r="CV206" i="28" s="1"/>
  <c r="CG174" i="28"/>
  <c r="CS200" i="28" s="1"/>
  <c r="BU155" i="28"/>
  <c r="CD175" i="28"/>
  <c r="CP201" i="28" s="1"/>
  <c r="BV156" i="28"/>
  <c r="CH182" i="28" s="1"/>
  <c r="CT208" i="28" s="1"/>
  <c r="CE176" i="28"/>
  <c r="CQ202" i="28" s="1"/>
  <c r="BW157" i="28"/>
  <c r="CI183" i="28" s="1"/>
  <c r="CU209" i="28" s="1"/>
  <c r="CF177" i="28"/>
  <c r="CR203" i="28" s="1"/>
  <c r="BU153" i="28"/>
  <c r="CD173" i="28"/>
  <c r="CP199" i="28" s="1"/>
  <c r="L148" i="28"/>
  <c r="X174" i="28" s="1"/>
  <c r="AJ200" i="28" s="1"/>
  <c r="U168" i="28"/>
  <c r="AG194" i="28" s="1"/>
  <c r="P148" i="28"/>
  <c r="AB174" i="28" s="1"/>
  <c r="AN200" i="28" s="1"/>
  <c r="Y168" i="28"/>
  <c r="AK194" i="28" s="1"/>
  <c r="T148" i="28"/>
  <c r="AF174" i="28" s="1"/>
  <c r="AR200" i="28" s="1"/>
  <c r="AC168" i="28"/>
  <c r="AO194" i="28" s="1"/>
  <c r="X148" i="28"/>
  <c r="AJ174" i="28" s="1"/>
  <c r="AV200" i="28" s="1"/>
  <c r="AG168" i="28"/>
  <c r="AS194" i="28" s="1"/>
  <c r="AB148" i="28"/>
  <c r="AN174" i="28" s="1"/>
  <c r="AZ200" i="28" s="1"/>
  <c r="AK168" i="28"/>
  <c r="AW194" i="28" s="1"/>
  <c r="AF148" i="28"/>
  <c r="AR174" i="28" s="1"/>
  <c r="BD200" i="28" s="1"/>
  <c r="AO168" i="28"/>
  <c r="BA194" i="28" s="1"/>
  <c r="AJ148" i="28"/>
  <c r="AV174" i="28" s="1"/>
  <c r="BH200" i="28" s="1"/>
  <c r="AS168" i="28"/>
  <c r="BE194" i="28" s="1"/>
  <c r="AN148" i="28"/>
  <c r="AZ174" i="28" s="1"/>
  <c r="BL200" i="28" s="1"/>
  <c r="AW168" i="28"/>
  <c r="BI194" i="28" s="1"/>
  <c r="AR148" i="28"/>
  <c r="BD174" i="28" s="1"/>
  <c r="BP200" i="28" s="1"/>
  <c r="BA168" i="28"/>
  <c r="BM194" i="28" s="1"/>
  <c r="AV148" i="28"/>
  <c r="BH174" i="28" s="1"/>
  <c r="BT200" i="28" s="1"/>
  <c r="BE168" i="28"/>
  <c r="BQ194" i="28" s="1"/>
  <c r="AZ148" i="28"/>
  <c r="BL174" i="28" s="1"/>
  <c r="BX200" i="28" s="1"/>
  <c r="BI168" i="28"/>
  <c r="BU194" i="28" s="1"/>
  <c r="BD148" i="28"/>
  <c r="BP174" i="28" s="1"/>
  <c r="CB200" i="28" s="1"/>
  <c r="BM168" i="28"/>
  <c r="BY194" i="28" s="1"/>
  <c r="BH148" i="28"/>
  <c r="BT174" i="28" s="1"/>
  <c r="CF200" i="28" s="1"/>
  <c r="BQ168" i="28"/>
  <c r="CC194" i="28" s="1"/>
  <c r="BL148" i="28"/>
  <c r="BX174" i="28" s="1"/>
  <c r="CJ200" i="28" s="1"/>
  <c r="BU168" i="28"/>
  <c r="CG194" i="28" s="1"/>
  <c r="BP148" i="28"/>
  <c r="CB174" i="28" s="1"/>
  <c r="CN200" i="28" s="1"/>
  <c r="BY168" i="28"/>
  <c r="CK194" i="28" s="1"/>
  <c r="BX153" i="28"/>
  <c r="CJ179" i="28" s="1"/>
  <c r="CV205" i="28" s="1"/>
  <c r="CG173" i="28"/>
  <c r="CS199" i="28" s="1"/>
  <c r="BU154" i="28"/>
  <c r="CD174" i="28"/>
  <c r="CP200" i="28" s="1"/>
  <c r="BW156" i="28"/>
  <c r="CI182" i="28" s="1"/>
  <c r="CU208" i="28" s="1"/>
  <c r="CF176" i="28"/>
  <c r="CR202" i="28" s="1"/>
  <c r="BX157" i="28"/>
  <c r="CJ183" i="28" s="1"/>
  <c r="CV209" i="28" s="1"/>
  <c r="CG177" i="28"/>
  <c r="CS203" i="28" s="1"/>
  <c r="AC40" i="28"/>
  <c r="AO78" i="28" s="1"/>
  <c r="BA116" i="28" s="1"/>
  <c r="AJ66" i="28"/>
  <c r="AV104" i="28" s="1"/>
  <c r="AK40" i="28"/>
  <c r="AR66" i="28"/>
  <c r="BD104" i="28" s="1"/>
  <c r="AW40" i="28"/>
  <c r="BI78" i="28" s="1"/>
  <c r="BU116" i="28" s="1"/>
  <c r="BD66" i="28"/>
  <c r="BP104" i="28" s="1"/>
  <c r="BE40" i="28"/>
  <c r="BL66" i="28"/>
  <c r="BX104" i="28" s="1"/>
  <c r="BM40" i="28"/>
  <c r="BY78" i="28" s="1"/>
  <c r="CK116" i="28" s="1"/>
  <c r="BT66" i="28"/>
  <c r="CF104" i="28" s="1"/>
  <c r="I40" i="28"/>
  <c r="P66" i="28"/>
  <c r="N40" i="28"/>
  <c r="Z78" i="28" s="1"/>
  <c r="AL116" i="28" s="1"/>
  <c r="U66" i="28"/>
  <c r="AG104" i="28" s="1"/>
  <c r="AD40" i="28"/>
  <c r="AP78" i="28" s="1"/>
  <c r="BB116" i="28" s="1"/>
  <c r="AK66" i="28"/>
  <c r="AW104" i="28" s="1"/>
  <c r="BJ40" i="28"/>
  <c r="BV78" i="28" s="1"/>
  <c r="CH116" i="28" s="1"/>
  <c r="BQ66" i="28"/>
  <c r="CC104" i="28" s="1"/>
  <c r="BI40" i="28"/>
  <c r="BU78" i="28" s="1"/>
  <c r="CG116" i="28" s="1"/>
  <c r="BP66" i="28"/>
  <c r="CB104" i="28" s="1"/>
  <c r="M40" i="28"/>
  <c r="Y78" i="28" s="1"/>
  <c r="AK116" i="28" s="1"/>
  <c r="T66" i="28"/>
  <c r="AF104" i="28" s="1"/>
  <c r="U40" i="28"/>
  <c r="AB66" i="28"/>
  <c r="AN104" i="28" s="1"/>
  <c r="AS40" i="28"/>
  <c r="BE78" i="28" s="1"/>
  <c r="BQ116" i="28" s="1"/>
  <c r="AZ66" i="28"/>
  <c r="BL104" i="28" s="1"/>
  <c r="BA40" i="28"/>
  <c r="BM78" i="28" s="1"/>
  <c r="BY116" i="28" s="1"/>
  <c r="BH66" i="28"/>
  <c r="BT104" i="28" s="1"/>
  <c r="L40" i="28"/>
  <c r="X78" i="28" s="1"/>
  <c r="AJ116" i="28" s="1"/>
  <c r="S66" i="28"/>
  <c r="AE104" i="28" s="1"/>
  <c r="T40" i="28"/>
  <c r="AF78" i="28" s="1"/>
  <c r="AR116" i="28" s="1"/>
  <c r="AA66" i="28"/>
  <c r="AM104" i="28" s="1"/>
  <c r="I41" i="28"/>
  <c r="P67" i="28"/>
  <c r="AJ52" i="28"/>
  <c r="AV90" i="28" s="1"/>
  <c r="BH128" i="28" s="1"/>
  <c r="AF40" i="28"/>
  <c r="AR78" i="28" s="1"/>
  <c r="BD116" i="28" s="1"/>
  <c r="AV52" i="28"/>
  <c r="BH90" i="28" s="1"/>
  <c r="BT128" i="28" s="1"/>
  <c r="AR40" i="28"/>
  <c r="BD78" i="28" s="1"/>
  <c r="BP116" i="28" s="1"/>
  <c r="BD52" i="28"/>
  <c r="BP90" i="28" s="1"/>
  <c r="CB128" i="28" s="1"/>
  <c r="AZ40" i="28"/>
  <c r="BL78" i="28" s="1"/>
  <c r="BX116" i="28" s="1"/>
  <c r="BP52" i="28"/>
  <c r="CB90" i="28" s="1"/>
  <c r="CN128" i="28" s="1"/>
  <c r="BL40" i="28"/>
  <c r="BX78" i="28" s="1"/>
  <c r="CJ116" i="28" s="1"/>
  <c r="U52" i="28"/>
  <c r="AG90" i="28" s="1"/>
  <c r="AS128" i="28" s="1"/>
  <c r="Q40" i="28"/>
  <c r="AC78" i="28" s="1"/>
  <c r="AO116" i="28" s="1"/>
  <c r="AC52" i="28"/>
  <c r="AO90" i="28" s="1"/>
  <c r="BA128" i="28" s="1"/>
  <c r="Y40" i="28"/>
  <c r="AK52" i="28"/>
  <c r="AW90" i="28" s="1"/>
  <c r="BI128" i="28" s="1"/>
  <c r="AG40" i="28"/>
  <c r="AS78" i="28" s="1"/>
  <c r="BE116" i="28" s="1"/>
  <c r="AS52" i="28"/>
  <c r="BE90" i="28" s="1"/>
  <c r="BQ128" i="28" s="1"/>
  <c r="AO40" i="28"/>
  <c r="BU52" i="28"/>
  <c r="BQ40" i="28"/>
  <c r="T52" i="28"/>
  <c r="AF90" i="28" s="1"/>
  <c r="AR128" i="28" s="1"/>
  <c r="P40" i="28"/>
  <c r="AB78" i="28" s="1"/>
  <c r="AN116" i="28" s="1"/>
  <c r="AF52" i="28"/>
  <c r="AR90" i="28" s="1"/>
  <c r="BD128" i="28" s="1"/>
  <c r="AB40" i="28"/>
  <c r="AR52" i="28"/>
  <c r="BD90" i="28" s="1"/>
  <c r="BP128" i="28" s="1"/>
  <c r="AN40" i="28"/>
  <c r="AZ78" i="28" s="1"/>
  <c r="BL116" i="28" s="1"/>
  <c r="AZ52" i="28"/>
  <c r="BL90" i="28" s="1"/>
  <c r="BX128" i="28" s="1"/>
  <c r="AV40" i="28"/>
  <c r="BL52" i="28"/>
  <c r="BX90" i="28" s="1"/>
  <c r="CJ128" i="28" s="1"/>
  <c r="BH40" i="28"/>
  <c r="BT78" i="28" s="1"/>
  <c r="CF116" i="28" s="1"/>
  <c r="BT52" i="28"/>
  <c r="BP40" i="28"/>
  <c r="N52" i="28"/>
  <c r="Z90" i="28" s="1"/>
  <c r="AL128" i="28" s="1"/>
  <c r="J40" i="28"/>
  <c r="V78" i="28" s="1"/>
  <c r="AH116" i="28" s="1"/>
  <c r="X58" i="28"/>
  <c r="R40" i="28"/>
  <c r="AD78" i="28" s="1"/>
  <c r="AP116" i="28" s="1"/>
  <c r="Z52" i="28"/>
  <c r="AL90" i="28" s="1"/>
  <c r="AX128" i="28" s="1"/>
  <c r="V40" i="28"/>
  <c r="AH78" i="28" s="1"/>
  <c r="AT116" i="28" s="1"/>
  <c r="AB46" i="28"/>
  <c r="AN84" i="28" s="1"/>
  <c r="AZ122" i="28" s="1"/>
  <c r="Z40" i="28"/>
  <c r="AL78" i="28" s="1"/>
  <c r="AX116" i="28" s="1"/>
  <c r="AN58" i="28"/>
  <c r="AH40" i="28"/>
  <c r="AT78" i="28" s="1"/>
  <c r="BF116" i="28" s="1"/>
  <c r="AP52" i="28"/>
  <c r="BB90" i="28" s="1"/>
  <c r="BN128" i="28" s="1"/>
  <c r="AL40" i="28"/>
  <c r="AX78" i="28" s="1"/>
  <c r="BJ116" i="28" s="1"/>
  <c r="AR46" i="28"/>
  <c r="BD84" i="28" s="1"/>
  <c r="BP122" i="28" s="1"/>
  <c r="AP40" i="28"/>
  <c r="BB78" i="28" s="1"/>
  <c r="BN116" i="28" s="1"/>
  <c r="AX52" i="28"/>
  <c r="BJ90" i="28" s="1"/>
  <c r="BV128" i="28" s="1"/>
  <c r="AT40" i="28"/>
  <c r="BD58" i="28"/>
  <c r="BP96" i="28" s="1"/>
  <c r="CB134" i="28" s="1"/>
  <c r="AX40" i="28"/>
  <c r="BJ78" i="28" s="1"/>
  <c r="BV116" i="28" s="1"/>
  <c r="BF52" i="28"/>
  <c r="BR90" i="28" s="1"/>
  <c r="CD128" i="28" s="1"/>
  <c r="BB40" i="28"/>
  <c r="BN78" i="28" s="1"/>
  <c r="BZ116" i="28" s="1"/>
  <c r="BL58" i="28"/>
  <c r="BX96" i="28" s="1"/>
  <c r="CJ134" i="28" s="1"/>
  <c r="BF40" i="28"/>
  <c r="BR78" i="28" s="1"/>
  <c r="CD116" i="28" s="1"/>
  <c r="BT58" i="28"/>
  <c r="CF96" i="28" s="1"/>
  <c r="CR134" i="28" s="1"/>
  <c r="BN40" i="28"/>
  <c r="BZ78" i="28" s="1"/>
  <c r="CL116" i="28" s="1"/>
  <c r="M55" i="28"/>
  <c r="I43" i="28"/>
  <c r="M51" i="28"/>
  <c r="I39" i="28"/>
  <c r="AB52" i="28"/>
  <c r="AN90" i="28" s="1"/>
  <c r="AZ128" i="28" s="1"/>
  <c r="X40" i="28"/>
  <c r="AJ78" i="28" s="1"/>
  <c r="AV116" i="28" s="1"/>
  <c r="AN52" i="28"/>
  <c r="AZ90" i="28" s="1"/>
  <c r="BL128" i="28" s="1"/>
  <c r="AJ40" i="28"/>
  <c r="AV78" i="28" s="1"/>
  <c r="BH116" i="28" s="1"/>
  <c r="BH52" i="28"/>
  <c r="BT90" i="28" s="1"/>
  <c r="CF128" i="28" s="1"/>
  <c r="BD40" i="28"/>
  <c r="BP78" i="28" s="1"/>
  <c r="CB116" i="28" s="1"/>
  <c r="O52" i="28"/>
  <c r="AA90" i="28" s="1"/>
  <c r="AM128" i="28" s="1"/>
  <c r="K40" i="28"/>
  <c r="W78" i="28" s="1"/>
  <c r="AI116" i="28" s="1"/>
  <c r="S52" i="28"/>
  <c r="AE90" i="28" s="1"/>
  <c r="AQ128" i="28" s="1"/>
  <c r="O40" i="28"/>
  <c r="AA78" i="28" s="1"/>
  <c r="AM116" i="28" s="1"/>
  <c r="W52" i="28"/>
  <c r="AI90" i="28" s="1"/>
  <c r="AU128" i="28" s="1"/>
  <c r="S40" i="28"/>
  <c r="AE78" i="28" s="1"/>
  <c r="AQ116" i="28" s="1"/>
  <c r="AA52" i="28"/>
  <c r="AM90" i="28" s="1"/>
  <c r="AY128" i="28" s="1"/>
  <c r="W40" i="28"/>
  <c r="AI78" i="28" s="1"/>
  <c r="AU116" i="28" s="1"/>
  <c r="AE52" i="28"/>
  <c r="AQ90" i="28" s="1"/>
  <c r="BC128" i="28" s="1"/>
  <c r="AA40" i="28"/>
  <c r="AI52" i="28"/>
  <c r="AU90" i="28" s="1"/>
  <c r="BG128" i="28" s="1"/>
  <c r="AE40" i="28"/>
  <c r="AQ78" i="28" s="1"/>
  <c r="BC116" i="28" s="1"/>
  <c r="AM52" i="28"/>
  <c r="AY90" i="28" s="1"/>
  <c r="BK128" i="28" s="1"/>
  <c r="AI40" i="28"/>
  <c r="AU78" i="28" s="1"/>
  <c r="BG116" i="28" s="1"/>
  <c r="AQ52" i="28"/>
  <c r="BC90" i="28" s="1"/>
  <c r="BO128" i="28" s="1"/>
  <c r="AM40" i="28"/>
  <c r="AY78" i="28" s="1"/>
  <c r="BK116" i="28" s="1"/>
  <c r="AU52" i="28"/>
  <c r="BG90" i="28" s="1"/>
  <c r="BS128" i="28" s="1"/>
  <c r="AQ40" i="28"/>
  <c r="AY52" i="28"/>
  <c r="BK90" i="28" s="1"/>
  <c r="BW128" i="28" s="1"/>
  <c r="AU40" i="28"/>
  <c r="BG78" i="28" s="1"/>
  <c r="BS116" i="28" s="1"/>
  <c r="BC52" i="28"/>
  <c r="BO90" i="28" s="1"/>
  <c r="CA128" i="28" s="1"/>
  <c r="AY40" i="28"/>
  <c r="BK78" i="28" s="1"/>
  <c r="BW116" i="28" s="1"/>
  <c r="BG52" i="28"/>
  <c r="BC40" i="28"/>
  <c r="BO78" i="28" s="1"/>
  <c r="CA116" i="28" s="1"/>
  <c r="BK52" i="28"/>
  <c r="BW90" i="28" s="1"/>
  <c r="CI128" i="28" s="1"/>
  <c r="BG40" i="28"/>
  <c r="BO52" i="28"/>
  <c r="CA90" i="28" s="1"/>
  <c r="CM128" i="28" s="1"/>
  <c r="BK40" i="28"/>
  <c r="BW78" i="28" s="1"/>
  <c r="CI116" i="28" s="1"/>
  <c r="BS52" i="28"/>
  <c r="CE90" i="28" s="1"/>
  <c r="CQ128" i="28" s="1"/>
  <c r="BO40" i="28"/>
  <c r="CA78" i="28" s="1"/>
  <c r="CM116" i="28" s="1"/>
  <c r="M54" i="28"/>
  <c r="I42" i="28"/>
  <c r="M148" i="28"/>
  <c r="Y148" i="28"/>
  <c r="AK148" i="28"/>
  <c r="AS148" i="28"/>
  <c r="BA148" i="28"/>
  <c r="V52" i="28"/>
  <c r="AH90" i="28" s="1"/>
  <c r="AT128" i="28" s="1"/>
  <c r="BJ52" i="28"/>
  <c r="BV90" i="28" s="1"/>
  <c r="CH128" i="28" s="1"/>
  <c r="J149" i="28"/>
  <c r="P52" i="28"/>
  <c r="AB90" i="28" s="1"/>
  <c r="AN128" i="28" s="1"/>
  <c r="X52" i="28"/>
  <c r="AJ90" i="28" s="1"/>
  <c r="AV128" i="28" s="1"/>
  <c r="AH52" i="28"/>
  <c r="AT90" i="28" s="1"/>
  <c r="BF128" i="28" s="1"/>
  <c r="BN52" i="28"/>
  <c r="BZ90" i="28" s="1"/>
  <c r="CL128" i="28" s="1"/>
  <c r="Q148" i="28"/>
  <c r="AC148" i="28"/>
  <c r="AO148" i="28"/>
  <c r="BE148" i="28"/>
  <c r="AT52" i="28"/>
  <c r="BF90" i="28" s="1"/>
  <c r="BR128" i="28" s="1"/>
  <c r="O59" i="28"/>
  <c r="M53" i="28"/>
  <c r="R52" i="28"/>
  <c r="AD90" i="28" s="1"/>
  <c r="AP128" i="28" s="1"/>
  <c r="AL52" i="28"/>
  <c r="AX90" i="28" s="1"/>
  <c r="BJ128" i="28" s="1"/>
  <c r="BB52" i="28"/>
  <c r="BN90" i="28" s="1"/>
  <c r="BZ128" i="28" s="1"/>
  <c r="BR52" i="28"/>
  <c r="CD90" i="28" s="1"/>
  <c r="CP128" i="28" s="1"/>
  <c r="BM148" i="28"/>
  <c r="U148" i="28"/>
  <c r="AG148" i="28"/>
  <c r="BI148" i="28"/>
  <c r="BQ148" i="28"/>
  <c r="AD52" i="28"/>
  <c r="AP90" i="28" s="1"/>
  <c r="BB128" i="28" s="1"/>
  <c r="S58" i="28"/>
  <c r="Q52" i="28"/>
  <c r="AC90" i="28" s="1"/>
  <c r="AO128" i="28" s="1"/>
  <c r="AA58" i="28"/>
  <c r="Y52" i="28"/>
  <c r="AK90" i="28" s="1"/>
  <c r="AW128" i="28" s="1"/>
  <c r="AI58" i="28"/>
  <c r="AG52" i="28"/>
  <c r="AS90" i="28" s="1"/>
  <c r="BE128" i="28" s="1"/>
  <c r="AQ58" i="28"/>
  <c r="AO52" i="28"/>
  <c r="BA90" i="28" s="1"/>
  <c r="BM128" i="28" s="1"/>
  <c r="AY58" i="28"/>
  <c r="AW52" i="28"/>
  <c r="BI90" i="28" s="1"/>
  <c r="BU128" i="28" s="1"/>
  <c r="BC58" i="28"/>
  <c r="BO96" i="28" s="1"/>
  <c r="CA134" i="28" s="1"/>
  <c r="BA52" i="28"/>
  <c r="BM90" i="28" s="1"/>
  <c r="BY128" i="28" s="1"/>
  <c r="BG58" i="28"/>
  <c r="BS96" i="28" s="1"/>
  <c r="CE134" i="28" s="1"/>
  <c r="BE52" i="28"/>
  <c r="BQ90" i="28" s="1"/>
  <c r="CC128" i="28" s="1"/>
  <c r="BK58" i="28"/>
  <c r="BW96" i="28" s="1"/>
  <c r="CI134" i="28" s="1"/>
  <c r="BI52" i="28"/>
  <c r="BU90" i="28" s="1"/>
  <c r="CG128" i="28" s="1"/>
  <c r="BO58" i="28"/>
  <c r="CA96" i="28" s="1"/>
  <c r="CM134" i="28" s="1"/>
  <c r="BM52" i="28"/>
  <c r="BY90" i="28" s="1"/>
  <c r="CK128" i="28" s="1"/>
  <c r="BS58" i="28"/>
  <c r="CE96" i="28" s="1"/>
  <c r="CQ134" i="28" s="1"/>
  <c r="BQ52" i="28"/>
  <c r="CC90" i="28" s="1"/>
  <c r="CO128" i="28" s="1"/>
  <c r="M52" i="28"/>
  <c r="Q58" i="28"/>
  <c r="AC96" i="28" s="1"/>
  <c r="AO134" i="28" s="1"/>
  <c r="U58" i="28"/>
  <c r="Y58" i="28"/>
  <c r="AC58" i="28"/>
  <c r="AG58" i="28"/>
  <c r="AK58" i="28"/>
  <c r="AO58" i="28"/>
  <c r="AS58" i="28"/>
  <c r="AW58" i="28"/>
  <c r="BA58" i="28"/>
  <c r="BM96" i="28" s="1"/>
  <c r="BY134" i="28" s="1"/>
  <c r="BE58" i="28"/>
  <c r="BQ96" i="28" s="1"/>
  <c r="CC134" i="28" s="1"/>
  <c r="BI58" i="28"/>
  <c r="BU96" i="28" s="1"/>
  <c r="CG134" i="28" s="1"/>
  <c r="BM58" i="28"/>
  <c r="BY96" i="28" s="1"/>
  <c r="CK134" i="28" s="1"/>
  <c r="BQ58" i="28"/>
  <c r="CC96" i="28" s="1"/>
  <c r="CO134" i="28" s="1"/>
  <c r="BU58" i="28"/>
  <c r="CG96" i="28" s="1"/>
  <c r="CS134" i="28" s="1"/>
  <c r="W58" i="28"/>
  <c r="AE58" i="28"/>
  <c r="AM58" i="28"/>
  <c r="AU58" i="28"/>
  <c r="T58" i="28"/>
  <c r="AB58" i="28"/>
  <c r="AJ58" i="28"/>
  <c r="AR58" i="28"/>
  <c r="AZ58" i="28"/>
  <c r="BH58" i="28"/>
  <c r="BT96" i="28" s="1"/>
  <c r="CF134" i="28" s="1"/>
  <c r="BP58" i="28"/>
  <c r="CB96" i="28" s="1"/>
  <c r="CN134" i="28" s="1"/>
  <c r="O61" i="28"/>
  <c r="O57" i="28"/>
  <c r="P58" i="28"/>
  <c r="AB96" i="28" s="1"/>
  <c r="AN134" i="28" s="1"/>
  <c r="AQ34" i="28"/>
  <c r="AA34" i="28"/>
  <c r="AM72" i="28" s="1"/>
  <c r="AY110" i="28" s="1"/>
  <c r="AF58" i="28"/>
  <c r="K34" i="28"/>
  <c r="AV58" i="28"/>
  <c r="BG34" i="28"/>
  <c r="BS72" i="28" s="1"/>
  <c r="CE110" i="28" s="1"/>
  <c r="J34" i="28"/>
  <c r="V72" i="28" s="1"/>
  <c r="AH110" i="28" s="1"/>
  <c r="R58" i="28"/>
  <c r="AD96" i="28" s="1"/>
  <c r="AP134" i="28" s="1"/>
  <c r="N34" i="28"/>
  <c r="Z72" i="28" s="1"/>
  <c r="AL110" i="28" s="1"/>
  <c r="V58" i="28"/>
  <c r="R34" i="28"/>
  <c r="AD72" i="28" s="1"/>
  <c r="AP110" i="28" s="1"/>
  <c r="Z58" i="28"/>
  <c r="AD58" i="28"/>
  <c r="Z34" i="28"/>
  <c r="AH58" i="28"/>
  <c r="AD34" i="28"/>
  <c r="AP72" i="28" s="1"/>
  <c r="BB110" i="28" s="1"/>
  <c r="AL58" i="28"/>
  <c r="AH34" i="28"/>
  <c r="AP58" i="28"/>
  <c r="AT58" i="28"/>
  <c r="AP34" i="28"/>
  <c r="AX58" i="28"/>
  <c r="AT34" i="28"/>
  <c r="BF72" i="28" s="1"/>
  <c r="BR110" i="28" s="1"/>
  <c r="BB58" i="28"/>
  <c r="BN96" i="28" s="1"/>
  <c r="BZ134" i="28" s="1"/>
  <c r="AX34" i="28"/>
  <c r="BF58" i="28"/>
  <c r="BR96" i="28" s="1"/>
  <c r="CD134" i="28" s="1"/>
  <c r="BJ58" i="28"/>
  <c r="BV96" i="28" s="1"/>
  <c r="CH134" i="28" s="1"/>
  <c r="BF34" i="28"/>
  <c r="BR72" i="28" s="1"/>
  <c r="CD110" i="28" s="1"/>
  <c r="BN58" i="28"/>
  <c r="BZ96" i="28" s="1"/>
  <c r="CL134" i="28" s="1"/>
  <c r="BJ34" i="28"/>
  <c r="BR58" i="28"/>
  <c r="CD96" i="28" s="1"/>
  <c r="CP134" i="28" s="1"/>
  <c r="BN34" i="28"/>
  <c r="BV58" i="28"/>
  <c r="BC34" i="28"/>
  <c r="AM34" i="28"/>
  <c r="AY72" i="28" s="1"/>
  <c r="BK110" i="28" s="1"/>
  <c r="W34" i="28"/>
  <c r="AI72" i="28" s="1"/>
  <c r="AU110" i="28" s="1"/>
  <c r="BO34" i="28"/>
  <c r="BW58" i="28"/>
  <c r="O58" i="28"/>
  <c r="AY34" i="28"/>
  <c r="BK72" i="28" s="1"/>
  <c r="BW110" i="28" s="1"/>
  <c r="AI34" i="28"/>
  <c r="S34" i="28"/>
  <c r="BK34" i="28"/>
  <c r="BW72" i="28" s="1"/>
  <c r="CI110" i="28" s="1"/>
  <c r="AU34" i="28"/>
  <c r="AE34" i="28"/>
  <c r="O34" i="28"/>
  <c r="AA72" i="28" s="1"/>
  <c r="AM110" i="28" s="1"/>
  <c r="O60" i="28"/>
  <c r="X46" i="28"/>
  <c r="AJ84" i="28" s="1"/>
  <c r="AV122" i="28" s="1"/>
  <c r="AN46" i="28"/>
  <c r="AZ84" i="28" s="1"/>
  <c r="BL122" i="28" s="1"/>
  <c r="BD46" i="28"/>
  <c r="BP84" i="28" s="1"/>
  <c r="CB122" i="28" s="1"/>
  <c r="BP46" i="28"/>
  <c r="CB84" i="28" s="1"/>
  <c r="CN122" i="28" s="1"/>
  <c r="K49" i="28"/>
  <c r="M46" i="28"/>
  <c r="Y84" i="28" s="1"/>
  <c r="AK122" i="28" s="1"/>
  <c r="Q46" i="28"/>
  <c r="AC84" i="28" s="1"/>
  <c r="AO122" i="28" s="1"/>
  <c r="U46" i="28"/>
  <c r="AG84" i="28" s="1"/>
  <c r="AS122" i="28" s="1"/>
  <c r="Y46" i="28"/>
  <c r="AK84" i="28" s="1"/>
  <c r="AW122" i="28" s="1"/>
  <c r="AC46" i="28"/>
  <c r="AO84" i="28" s="1"/>
  <c r="BA122" i="28" s="1"/>
  <c r="AG46" i="28"/>
  <c r="AS84" i="28" s="1"/>
  <c r="BE122" i="28" s="1"/>
  <c r="AK46" i="28"/>
  <c r="AW84" i="28" s="1"/>
  <c r="BI122" i="28" s="1"/>
  <c r="AO46" i="28"/>
  <c r="BA84" i="28" s="1"/>
  <c r="BM122" i="28" s="1"/>
  <c r="AS46" i="28"/>
  <c r="BE84" i="28" s="1"/>
  <c r="BQ122" i="28" s="1"/>
  <c r="AW46" i="28"/>
  <c r="BI84" i="28" s="1"/>
  <c r="BU122" i="28" s="1"/>
  <c r="BA46" i="28"/>
  <c r="BM84" i="28" s="1"/>
  <c r="BY122" i="28" s="1"/>
  <c r="BE46" i="28"/>
  <c r="BQ84" i="28" s="1"/>
  <c r="CC122" i="28" s="1"/>
  <c r="BI46" i="28"/>
  <c r="BU84" i="28" s="1"/>
  <c r="CG122" i="28" s="1"/>
  <c r="BM46" i="28"/>
  <c r="BY84" i="28" s="1"/>
  <c r="CK122" i="28" s="1"/>
  <c r="BQ46" i="28"/>
  <c r="CC84" i="28" s="1"/>
  <c r="CO122" i="28" s="1"/>
  <c r="K45" i="28"/>
  <c r="G36" i="28"/>
  <c r="BB34" i="28"/>
  <c r="AL34" i="28"/>
  <c r="AX72" i="28" s="1"/>
  <c r="BJ110" i="28" s="1"/>
  <c r="V34" i="28"/>
  <c r="AH72" i="28" s="1"/>
  <c r="AT110" i="28" s="1"/>
  <c r="T46" i="28"/>
  <c r="AF84" i="28" s="1"/>
  <c r="AR122" i="28" s="1"/>
  <c r="AF46" i="28"/>
  <c r="AR84" i="28" s="1"/>
  <c r="BD122" i="28" s="1"/>
  <c r="AZ46" i="28"/>
  <c r="BL84" i="28" s="1"/>
  <c r="BX122" i="28" s="1"/>
  <c r="G37" i="28"/>
  <c r="N46" i="28"/>
  <c r="Z84" i="28" s="1"/>
  <c r="AL122" i="28" s="1"/>
  <c r="R46" i="28"/>
  <c r="AD84" i="28" s="1"/>
  <c r="AP122" i="28" s="1"/>
  <c r="V46" i="28"/>
  <c r="Z46" i="28"/>
  <c r="AL84" i="28" s="1"/>
  <c r="AX122" i="28" s="1"/>
  <c r="AD46" i="28"/>
  <c r="AP84" i="28" s="1"/>
  <c r="BB122" i="28" s="1"/>
  <c r="AH46" i="28"/>
  <c r="AT84" i="28" s="1"/>
  <c r="BF122" i="28" s="1"/>
  <c r="AL46" i="28"/>
  <c r="AX84" i="28" s="1"/>
  <c r="BJ122" i="28" s="1"/>
  <c r="AP46" i="28"/>
  <c r="BB84" i="28" s="1"/>
  <c r="BN122" i="28" s="1"/>
  <c r="AT46" i="28"/>
  <c r="BF84" i="28" s="1"/>
  <c r="BR122" i="28" s="1"/>
  <c r="AX46" i="28"/>
  <c r="BJ84" i="28" s="1"/>
  <c r="BV122" i="28" s="1"/>
  <c r="BB46" i="28"/>
  <c r="BN84" i="28" s="1"/>
  <c r="BZ122" i="28" s="1"/>
  <c r="BF46" i="28"/>
  <c r="BR84" i="28" s="1"/>
  <c r="CD122" i="28" s="1"/>
  <c r="BJ46" i="28"/>
  <c r="BV84" i="28" s="1"/>
  <c r="CH122" i="28" s="1"/>
  <c r="BN46" i="28"/>
  <c r="BZ84" i="28" s="1"/>
  <c r="CL122" i="28" s="1"/>
  <c r="BR46" i="28"/>
  <c r="K47" i="28"/>
  <c r="G35" i="28"/>
  <c r="BM34" i="28"/>
  <c r="BI34" i="28"/>
  <c r="BU72" i="28" s="1"/>
  <c r="CG110" i="28" s="1"/>
  <c r="BE34" i="28"/>
  <c r="BQ72" i="28" s="1"/>
  <c r="CC110" i="28" s="1"/>
  <c r="BA34" i="28"/>
  <c r="AW34" i="28"/>
  <c r="AS34" i="28"/>
  <c r="BE72" i="28" s="1"/>
  <c r="BQ110" i="28" s="1"/>
  <c r="AO34" i="28"/>
  <c r="BA72" i="28" s="1"/>
  <c r="BM110" i="28" s="1"/>
  <c r="AK34" i="28"/>
  <c r="AG34" i="28"/>
  <c r="AC34" i="28"/>
  <c r="AO72" i="28" s="1"/>
  <c r="BA110" i="28" s="1"/>
  <c r="Y34" i="28"/>
  <c r="AK72" i="28" s="1"/>
  <c r="AW110" i="28" s="1"/>
  <c r="U34" i="28"/>
  <c r="Q34" i="28"/>
  <c r="M34" i="28"/>
  <c r="Y72" i="28" s="1"/>
  <c r="AK110" i="28" s="1"/>
  <c r="I34" i="28"/>
  <c r="U72" i="28" s="1"/>
  <c r="AG110" i="28" s="1"/>
  <c r="K48" i="28"/>
  <c r="BH46" i="28"/>
  <c r="BT84" i="28" s="1"/>
  <c r="CF122" i="28" s="1"/>
  <c r="P46" i="28"/>
  <c r="AJ46" i="28"/>
  <c r="AV84" i="28" s="1"/>
  <c r="BH122" i="28" s="1"/>
  <c r="AV46" i="28"/>
  <c r="BH84" i="28" s="1"/>
  <c r="BT122" i="28" s="1"/>
  <c r="BL46" i="28"/>
  <c r="BX84" i="28" s="1"/>
  <c r="CJ122" i="28" s="1"/>
  <c r="O46" i="28"/>
  <c r="AA84" i="28" s="1"/>
  <c r="AM122" i="28" s="1"/>
  <c r="S46" i="28"/>
  <c r="AE84" i="28" s="1"/>
  <c r="AQ122" i="28" s="1"/>
  <c r="W46" i="28"/>
  <c r="AI84" i="28" s="1"/>
  <c r="AU122" i="28" s="1"/>
  <c r="AA46" i="28"/>
  <c r="AM84" i="28" s="1"/>
  <c r="AY122" i="28" s="1"/>
  <c r="AE46" i="28"/>
  <c r="AQ84" i="28" s="1"/>
  <c r="BC122" i="28" s="1"/>
  <c r="AI46" i="28"/>
  <c r="AU84" i="28" s="1"/>
  <c r="BG122" i="28" s="1"/>
  <c r="AM46" i="28"/>
  <c r="AY84" i="28" s="1"/>
  <c r="BK122" i="28" s="1"/>
  <c r="AQ46" i="28"/>
  <c r="BC84" i="28" s="1"/>
  <c r="BO122" i="28" s="1"/>
  <c r="AU46" i="28"/>
  <c r="BG84" i="28" s="1"/>
  <c r="BS122" i="28" s="1"/>
  <c r="AY46" i="28"/>
  <c r="BK84" i="28" s="1"/>
  <c r="BC46" i="28"/>
  <c r="BO84" i="28" s="1"/>
  <c r="CA122" i="28" s="1"/>
  <c r="BG46" i="28"/>
  <c r="BS84" i="28" s="1"/>
  <c r="CE122" i="28" s="1"/>
  <c r="BK46" i="28"/>
  <c r="BW84" i="28" s="1"/>
  <c r="CI122" i="28" s="1"/>
  <c r="BO46" i="28"/>
  <c r="CA84" i="28" s="1"/>
  <c r="CM122" i="28" s="1"/>
  <c r="BS46" i="28"/>
  <c r="K46" i="28"/>
  <c r="G33" i="28"/>
  <c r="G34" i="28"/>
  <c r="F3" i="28" s="1"/>
  <c r="BL34" i="28"/>
  <c r="BX72" i="28" s="1"/>
  <c r="CJ110" i="28" s="1"/>
  <c r="BH34" i="28"/>
  <c r="BT72" i="28" s="1"/>
  <c r="CF110" i="28" s="1"/>
  <c r="BD34" i="28"/>
  <c r="AZ34" i="28"/>
  <c r="AV34" i="28"/>
  <c r="BH72" i="28" s="1"/>
  <c r="BT110" i="28" s="1"/>
  <c r="AR34" i="28"/>
  <c r="BD72" i="28" s="1"/>
  <c r="BP110" i="28" s="1"/>
  <c r="AN34" i="28"/>
  <c r="AJ34" i="28"/>
  <c r="AF34" i="28"/>
  <c r="AR72" i="28" s="1"/>
  <c r="BD110" i="28" s="1"/>
  <c r="AB34" i="28"/>
  <c r="AN72" i="28" s="1"/>
  <c r="AZ110" i="28" s="1"/>
  <c r="X34" i="28"/>
  <c r="T34" i="28"/>
  <c r="AF72" i="28" s="1"/>
  <c r="AR110" i="28" s="1"/>
  <c r="P34" i="28"/>
  <c r="AB72" i="28" s="1"/>
  <c r="AN110" i="28" s="1"/>
  <c r="L34" i="28"/>
  <c r="X72" i="28" s="1"/>
  <c r="AJ110" i="28" s="1"/>
  <c r="H34" i="28"/>
  <c r="G3" i="28" s="1"/>
  <c r="L46" i="28"/>
  <c r="X84" i="28" s="1"/>
  <c r="AJ122" i="28" s="1"/>
  <c r="J3" i="28" l="1"/>
  <c r="BW122" i="28"/>
  <c r="AB84" i="28"/>
  <c r="AN122" i="28" s="1"/>
  <c r="AG72" i="28"/>
  <c r="BG72" i="28"/>
  <c r="BS110" i="28" s="1"/>
  <c r="AU72" i="28"/>
  <c r="BG110" i="28" s="1"/>
  <c r="CI96" i="28"/>
  <c r="AR104" i="28"/>
  <c r="AZ72" i="28"/>
  <c r="BL110" i="28" s="1"/>
  <c r="BP72" i="28"/>
  <c r="CB110" i="28" s="1"/>
  <c r="AW72" i="28"/>
  <c r="BJ72" i="28"/>
  <c r="BV110" i="28" s="1"/>
  <c r="BS90" i="28"/>
  <c r="CE128" i="28" s="1"/>
  <c r="AJ72" i="28"/>
  <c r="AV110" i="28" s="1"/>
  <c r="BM72" i="28"/>
  <c r="BY110" i="28" s="1"/>
  <c r="BO72" i="28"/>
  <c r="CA110" i="28" s="1"/>
  <c r="CH96" i="28"/>
  <c r="BB72" i="28"/>
  <c r="BN110" i="28" s="1"/>
  <c r="BC72" i="28"/>
  <c r="BO110" i="28" s="1"/>
  <c r="BH78" i="28"/>
  <c r="BT116" i="28" s="1"/>
  <c r="CJ104" i="28"/>
  <c r="I3" i="28"/>
  <c r="K3" i="28"/>
  <c r="H3" i="28"/>
  <c r="AV72" i="28"/>
  <c r="BH110" i="28" s="1"/>
  <c r="BY72" i="28"/>
  <c r="BQ78" i="28"/>
  <c r="CC116" i="28" s="1"/>
  <c r="CV131" i="28"/>
  <c r="CN110" i="28"/>
  <c r="CU127" i="28"/>
  <c r="CS124" i="28"/>
  <c r="CE84" i="28"/>
  <c r="AC72" i="28"/>
  <c r="AO110" i="28" s="1"/>
  <c r="BI72" i="28"/>
  <c r="BU110" i="28" s="1"/>
  <c r="AH84" i="28"/>
  <c r="AT122" i="28" s="1"/>
  <c r="AE72" i="28"/>
  <c r="AQ110" i="28" s="1"/>
  <c r="BV72" i="28"/>
  <c r="CH110" i="28" s="1"/>
  <c r="AT72" i="28"/>
  <c r="BF110" i="28" s="1"/>
  <c r="AM78" i="28"/>
  <c r="AY116" i="28" s="1"/>
  <c r="BF78" i="28"/>
  <c r="BR116" i="28" s="1"/>
  <c r="BA78" i="28"/>
  <c r="BM116" i="28" s="1"/>
  <c r="AW78" i="28"/>
  <c r="BI116" i="28" s="1"/>
  <c r="BL72" i="28"/>
  <c r="AS72" i="28"/>
  <c r="BE110" i="28" s="1"/>
  <c r="CD84" i="28"/>
  <c r="BN72" i="28"/>
  <c r="BZ110" i="28" s="1"/>
  <c r="AQ72" i="28"/>
  <c r="BC110" i="28" s="1"/>
  <c r="AL72" i="28"/>
  <c r="W72" i="28"/>
  <c r="BS78" i="28"/>
  <c r="CE116" i="28" s="1"/>
  <c r="BC78" i="28"/>
  <c r="BO116" i="28" s="1"/>
  <c r="CB78" i="28"/>
  <c r="AN78" i="28"/>
  <c r="AZ116" i="28" s="1"/>
  <c r="AK78" i="28"/>
  <c r="AW116" i="28" s="1"/>
  <c r="AG78" i="28"/>
  <c r="AS116" i="28" s="1"/>
  <c r="CT129" i="28"/>
  <c r="CT130" i="28"/>
  <c r="CV130" i="28"/>
  <c r="CN113" i="28"/>
  <c r="CV129" i="28"/>
  <c r="CR123" i="28"/>
  <c r="CA72" i="28"/>
  <c r="BZ72" i="28"/>
  <c r="CC78" i="28"/>
  <c r="CU130" i="28"/>
  <c r="CV127" i="28"/>
  <c r="CU131" i="28"/>
  <c r="CV128" i="28"/>
  <c r="CN111" i="28"/>
  <c r="CT128" i="28"/>
  <c r="CN109" i="28"/>
  <c r="CF90" i="28"/>
  <c r="CT127" i="28"/>
  <c r="CG90" i="28"/>
  <c r="CT131" i="28"/>
  <c r="CU128" i="28"/>
  <c r="CN112" i="28"/>
  <c r="CU129" i="28"/>
  <c r="BF154" i="28"/>
  <c r="BI160" i="28" s="1"/>
  <c r="BU186" i="28" s="1"/>
  <c r="CG212" i="28" s="1"/>
  <c r="AY154" i="28"/>
  <c r="BB160" i="28" s="1"/>
  <c r="BN186" i="28" s="1"/>
  <c r="BZ212" i="28" s="1"/>
  <c r="BM154" i="28"/>
  <c r="BP160" i="28" s="1"/>
  <c r="CB186" i="28" s="1"/>
  <c r="CN212" i="28" s="1"/>
  <c r="AH154" i="28"/>
  <c r="AK160" i="28" s="1"/>
  <c r="AA154" i="28"/>
  <c r="AD160" i="28" s="1"/>
  <c r="AP186" i="28" s="1"/>
  <c r="BB212" i="28" s="1"/>
  <c r="AZ154" i="28"/>
  <c r="BC160" i="28" s="1"/>
  <c r="BO186" i="28" s="1"/>
  <c r="CA212" i="28" s="1"/>
  <c r="AO154" i="28"/>
  <c r="AR160" i="28" s="1"/>
  <c r="BD186" i="28" s="1"/>
  <c r="BP212" i="28" s="1"/>
  <c r="Z154" i="28"/>
  <c r="AC160" i="28" s="1"/>
  <c r="AO186" i="28" s="1"/>
  <c r="BA212" i="28" s="1"/>
  <c r="S154" i="28"/>
  <c r="AE180" i="28" s="1"/>
  <c r="AQ206" i="28" s="1"/>
  <c r="AG154" i="28"/>
  <c r="AJ160" i="28" s="1"/>
  <c r="AV186" i="28" s="1"/>
  <c r="BH212" i="28" s="1"/>
  <c r="BN154" i="28"/>
  <c r="BQ160" i="28" s="1"/>
  <c r="CC186" i="28" s="1"/>
  <c r="CO212" i="28" s="1"/>
  <c r="BG154" i="28"/>
  <c r="BJ160" i="28" s="1"/>
  <c r="BV186" i="28" s="1"/>
  <c r="CH212" i="28" s="1"/>
  <c r="AA96" i="28"/>
  <c r="AB215" i="28"/>
  <c r="W85" i="28"/>
  <c r="S74" i="28"/>
  <c r="W87" i="28"/>
  <c r="AA97" i="28"/>
  <c r="U80" i="28"/>
  <c r="U77" i="28"/>
  <c r="AB212" i="28"/>
  <c r="AE197" i="28"/>
  <c r="AE193" i="28"/>
  <c r="AB103" i="28"/>
  <c r="S73" i="28"/>
  <c r="Y93" i="28"/>
  <c r="V176" i="28"/>
  <c r="V174" i="28"/>
  <c r="Q189" i="28"/>
  <c r="Z209" i="28"/>
  <c r="R189" i="28"/>
  <c r="AD215" i="28" s="1"/>
  <c r="AA209" i="28"/>
  <c r="S71" i="28"/>
  <c r="S75" i="28"/>
  <c r="W83" i="28"/>
  <c r="AA98" i="28"/>
  <c r="AA95" i="28"/>
  <c r="Y90" i="28"/>
  <c r="Y92" i="28"/>
  <c r="Y89" i="28"/>
  <c r="AB105" i="28"/>
  <c r="AB104" i="28"/>
  <c r="AB211" i="28"/>
  <c r="V177" i="28"/>
  <c r="V173" i="28"/>
  <c r="AE195" i="28"/>
  <c r="AB106" i="28"/>
  <c r="AA99" i="28"/>
  <c r="Y91" i="28"/>
  <c r="AB214" i="28"/>
  <c r="W84" i="28"/>
  <c r="W86" i="28"/>
  <c r="U81" i="28"/>
  <c r="U79" i="28"/>
  <c r="U78" i="28"/>
  <c r="AB213" i="28"/>
  <c r="AE196" i="28"/>
  <c r="AE194" i="28"/>
  <c r="AB107" i="28"/>
  <c r="P214" i="28"/>
  <c r="M156" i="28"/>
  <c r="P162" i="28" s="1"/>
  <c r="CM248" i="28"/>
  <c r="CG240" i="28"/>
  <c r="CS254" i="28" s="1"/>
  <c r="CE248" i="28"/>
  <c r="BY240" i="28"/>
  <c r="CK254" i="28" s="1"/>
  <c r="BO248" i="28"/>
  <c r="BI240" i="28"/>
  <c r="BU254" i="28" s="1"/>
  <c r="AY248" i="28"/>
  <c r="AS240" i="28"/>
  <c r="BE254" i="28" s="1"/>
  <c r="AK240" i="28"/>
  <c r="AW254" i="28" s="1"/>
  <c r="AQ248" i="28"/>
  <c r="CK248" i="28"/>
  <c r="CE240" i="28"/>
  <c r="CQ254" i="28" s="1"/>
  <c r="AK248" i="28"/>
  <c r="AE240" i="28"/>
  <c r="AQ254" i="28" s="1"/>
  <c r="BE154" i="28"/>
  <c r="BQ180" i="28" s="1"/>
  <c r="CC206" i="28" s="1"/>
  <c r="Y154" i="28"/>
  <c r="AK180" i="28" s="1"/>
  <c r="AW206" i="28" s="1"/>
  <c r="AX154" i="28"/>
  <c r="BJ180" i="28" s="1"/>
  <c r="BV206" i="28" s="1"/>
  <c r="R154" i="28"/>
  <c r="U160" i="28" s="1"/>
  <c r="AG186" i="28" s="1"/>
  <c r="AS212" i="28" s="1"/>
  <c r="AQ154" i="28"/>
  <c r="BC180" i="28" s="1"/>
  <c r="BO206" i="28" s="1"/>
  <c r="CN248" i="28"/>
  <c r="CH240" i="28"/>
  <c r="CT254" i="28" s="1"/>
  <c r="BX248" i="28"/>
  <c r="BR240" i="28"/>
  <c r="CD254" i="28" s="1"/>
  <c r="BD248" i="28"/>
  <c r="AX240" i="28"/>
  <c r="BJ254" i="28" s="1"/>
  <c r="AN248" i="28"/>
  <c r="AH240" i="28"/>
  <c r="AT254" i="28" s="1"/>
  <c r="BQ240" i="28"/>
  <c r="CC254" i="28" s="1"/>
  <c r="BW248" i="28"/>
  <c r="BA240" i="28"/>
  <c r="BM254" i="28" s="1"/>
  <c r="BG248" i="28"/>
  <c r="AI248" i="28"/>
  <c r="AC240" i="28"/>
  <c r="AO254" i="28" s="1"/>
  <c r="AH250" i="28"/>
  <c r="AB242" i="28"/>
  <c r="BQ248" i="28"/>
  <c r="BK240" i="28"/>
  <c r="BW254" i="28" s="1"/>
  <c r="AW248" i="28"/>
  <c r="AQ240" i="28"/>
  <c r="BC254" i="28" s="1"/>
  <c r="CP248" i="28"/>
  <c r="CJ240" i="28"/>
  <c r="CV254" i="28" s="1"/>
  <c r="CH248" i="28"/>
  <c r="CB240" i="28"/>
  <c r="CN254" i="28" s="1"/>
  <c r="BZ248" i="28"/>
  <c r="BT240" i="28"/>
  <c r="CF254" i="28" s="1"/>
  <c r="BR248" i="28"/>
  <c r="BL240" i="28"/>
  <c r="BX254" i="28" s="1"/>
  <c r="BJ248" i="28"/>
  <c r="BD240" i="28"/>
  <c r="BP254" i="28" s="1"/>
  <c r="BB248" i="28"/>
  <c r="AV240" i="28"/>
  <c r="BH254" i="28" s="1"/>
  <c r="AT248" i="28"/>
  <c r="AN240" i="28"/>
  <c r="AZ254" i="28" s="1"/>
  <c r="AL248" i="28"/>
  <c r="AF240" i="28"/>
  <c r="AR254" i="28" s="1"/>
  <c r="CO248" i="28"/>
  <c r="CI240" i="28"/>
  <c r="CU254" i="28" s="1"/>
  <c r="CC248" i="28"/>
  <c r="BW240" i="28"/>
  <c r="CI254" i="28" s="1"/>
  <c r="BM248" i="28"/>
  <c r="BG240" i="28"/>
  <c r="BS254" i="28" s="1"/>
  <c r="BA248" i="28"/>
  <c r="AU240" i="28"/>
  <c r="BG254" i="28" s="1"/>
  <c r="AH248" i="28"/>
  <c r="AB240" i="28"/>
  <c r="CJ248" i="28"/>
  <c r="CD240" i="28"/>
  <c r="CP254" i="28" s="1"/>
  <c r="BT248" i="28"/>
  <c r="BN240" i="28"/>
  <c r="BZ254" i="28" s="1"/>
  <c r="BH248" i="28"/>
  <c r="BB240" i="28"/>
  <c r="BN254" i="28" s="1"/>
  <c r="AR248" i="28"/>
  <c r="AL240" i="28"/>
  <c r="AX254" i="28" s="1"/>
  <c r="AW154" i="28"/>
  <c r="BI180" i="28" s="1"/>
  <c r="BU206" i="28" s="1"/>
  <c r="Q154" i="28"/>
  <c r="AP154" i="28"/>
  <c r="AS160" i="28" s="1"/>
  <c r="BE186" i="28" s="1"/>
  <c r="BQ212" i="28" s="1"/>
  <c r="BO154" i="28"/>
  <c r="BR160" i="28" s="1"/>
  <c r="AI154" i="28"/>
  <c r="AL160" i="28" s="1"/>
  <c r="AX186" i="28" s="1"/>
  <c r="BJ212" i="28" s="1"/>
  <c r="CI248" i="28"/>
  <c r="CC240" i="28"/>
  <c r="CO254" i="28" s="1"/>
  <c r="BU240" i="28"/>
  <c r="CG254" i="28" s="1"/>
  <c r="CA248" i="28"/>
  <c r="BM240" i="28"/>
  <c r="BY254" i="28" s="1"/>
  <c r="BS248" i="28"/>
  <c r="BE240" i="28"/>
  <c r="BQ254" i="28" s="1"/>
  <c r="BK248" i="28"/>
  <c r="AW240" i="28"/>
  <c r="BI254" i="28" s="1"/>
  <c r="BC248" i="28"/>
  <c r="AO240" i="28"/>
  <c r="BA254" i="28" s="1"/>
  <c r="AU248" i="28"/>
  <c r="AG240" i="28"/>
  <c r="AS254" i="28" s="1"/>
  <c r="AM248" i="28"/>
  <c r="BY248" i="28"/>
  <c r="BS240" i="28"/>
  <c r="CE254" i="28" s="1"/>
  <c r="BE248" i="28"/>
  <c r="AY240" i="28"/>
  <c r="BK254" i="28" s="1"/>
  <c r="AS248" i="28"/>
  <c r="AM240" i="28"/>
  <c r="AY254" i="28" s="1"/>
  <c r="CL248" i="28"/>
  <c r="CF240" i="28"/>
  <c r="CR254" i="28" s="1"/>
  <c r="CD248" i="28"/>
  <c r="BX240" i="28"/>
  <c r="CJ254" i="28" s="1"/>
  <c r="BV248" i="28"/>
  <c r="BP240" i="28"/>
  <c r="CB254" i="28" s="1"/>
  <c r="BN248" i="28"/>
  <c r="BH240" i="28"/>
  <c r="BT254" i="28" s="1"/>
  <c r="BF248" i="28"/>
  <c r="AZ240" i="28"/>
  <c r="BL254" i="28" s="1"/>
  <c r="AX248" i="28"/>
  <c r="AR240" i="28"/>
  <c r="BD254" i="28" s="1"/>
  <c r="AP248" i="28"/>
  <c r="AJ240" i="28"/>
  <c r="AV254" i="28" s="1"/>
  <c r="CG248" i="28"/>
  <c r="CA240" i="28"/>
  <c r="CM254" i="28" s="1"/>
  <c r="BU248" i="28"/>
  <c r="BO240" i="28"/>
  <c r="CA254" i="28" s="1"/>
  <c r="BI248" i="28"/>
  <c r="BC240" i="28"/>
  <c r="BO254" i="28" s="1"/>
  <c r="AO248" i="28"/>
  <c r="AI240" i="28"/>
  <c r="AU254" i="28" s="1"/>
  <c r="CB248" i="28"/>
  <c r="BV240" i="28"/>
  <c r="CH254" i="28" s="1"/>
  <c r="BP248" i="28"/>
  <c r="BJ240" i="28"/>
  <c r="BV254" i="28" s="1"/>
  <c r="AZ248" i="28"/>
  <c r="AT240" i="28"/>
  <c r="BF254" i="28" s="1"/>
  <c r="AJ248" i="28"/>
  <c r="AD240" i="28"/>
  <c r="AP254" i="28" s="1"/>
  <c r="AH247" i="28"/>
  <c r="AB239" i="28"/>
  <c r="CF248" i="28"/>
  <c r="BZ240" i="28"/>
  <c r="CL254" i="28" s="1"/>
  <c r="BL248" i="28"/>
  <c r="BF240" i="28"/>
  <c r="BR254" i="28" s="1"/>
  <c r="AV248" i="28"/>
  <c r="AP240" i="28"/>
  <c r="BB254" i="28" s="1"/>
  <c r="AC154" i="28"/>
  <c r="AF160" i="28" s="1"/>
  <c r="AR186" i="28" s="1"/>
  <c r="BD212" i="28" s="1"/>
  <c r="AS154" i="28"/>
  <c r="BI154" i="28"/>
  <c r="BL160" i="28" s="1"/>
  <c r="BP154" i="28"/>
  <c r="BY174" i="28"/>
  <c r="CK200" i="28" s="1"/>
  <c r="BX159" i="28"/>
  <c r="CJ185" i="28" s="1"/>
  <c r="CV211" i="28" s="1"/>
  <c r="CG179" i="28"/>
  <c r="CS205" i="28" s="1"/>
  <c r="BX163" i="28"/>
  <c r="CG183" i="28"/>
  <c r="CS209" i="28" s="1"/>
  <c r="BX162" i="28"/>
  <c r="CG182" i="28"/>
  <c r="BR154" i="28"/>
  <c r="BB154" i="28"/>
  <c r="AL154" i="28"/>
  <c r="V154" i="28"/>
  <c r="BK154" i="28"/>
  <c r="AU154" i="28"/>
  <c r="AE154" i="28"/>
  <c r="O154" i="28"/>
  <c r="N3" i="28" s="1"/>
  <c r="BT154" i="28"/>
  <c r="CC174" i="28"/>
  <c r="CO200" i="28" s="1"/>
  <c r="X154" i="28"/>
  <c r="AG174" i="28"/>
  <c r="AS200" i="28" s="1"/>
  <c r="AR154" i="28"/>
  <c r="BA174" i="28"/>
  <c r="BM200" i="28" s="1"/>
  <c r="AV154" i="28"/>
  <c r="BE174" i="28"/>
  <c r="BQ200" i="28" s="1"/>
  <c r="P154" i="28"/>
  <c r="Y174" i="28"/>
  <c r="AK200" i="28" s="1"/>
  <c r="BQ154" i="28"/>
  <c r="BA154" i="28"/>
  <c r="AK154" i="28"/>
  <c r="U154" i="28"/>
  <c r="BL154" i="28"/>
  <c r="BU174" i="28"/>
  <c r="CG200" i="28" s="1"/>
  <c r="AF154" i="28"/>
  <c r="AO174" i="28"/>
  <c r="BA200" i="28" s="1"/>
  <c r="AN154" i="28"/>
  <c r="AW174" i="28"/>
  <c r="BI200" i="28" s="1"/>
  <c r="BX160" i="28"/>
  <c r="CG180" i="28"/>
  <c r="CS206" i="28" s="1"/>
  <c r="AJ154" i="28"/>
  <c r="AS174" i="28"/>
  <c r="BE200" i="28" s="1"/>
  <c r="BH154" i="28"/>
  <c r="BQ174" i="28"/>
  <c r="CC200" i="28" s="1"/>
  <c r="BD154" i="28"/>
  <c r="BM174" i="28"/>
  <c r="BY200" i="28" s="1"/>
  <c r="BX161" i="28"/>
  <c r="CG181" i="28"/>
  <c r="CS207" i="28" s="1"/>
  <c r="BJ154" i="28"/>
  <c r="AT154" i="28"/>
  <c r="AD154" i="28"/>
  <c r="N154" i="28"/>
  <c r="M3" i="28" s="1"/>
  <c r="BS154" i="28"/>
  <c r="BC154" i="28"/>
  <c r="AM154" i="28"/>
  <c r="W154" i="28"/>
  <c r="T154" i="28"/>
  <c r="AC174" i="28"/>
  <c r="AO200" i="28" s="1"/>
  <c r="M155" i="28"/>
  <c r="V175" i="28"/>
  <c r="AB154" i="28"/>
  <c r="AK174" i="28"/>
  <c r="AW200" i="28" s="1"/>
  <c r="AT96" i="28"/>
  <c r="BF134" i="28" s="1"/>
  <c r="AN96" i="28"/>
  <c r="AZ134" i="28" s="1"/>
  <c r="BA96" i="28"/>
  <c r="AK96" i="28"/>
  <c r="AW134" i="28" s="1"/>
  <c r="AJ96" i="28"/>
  <c r="BJ96" i="28"/>
  <c r="AH96" i="28"/>
  <c r="AT134" i="28" s="1"/>
  <c r="BH96" i="28"/>
  <c r="BL96" i="28"/>
  <c r="AF96" i="28"/>
  <c r="AI96" i="28"/>
  <c r="AW96" i="28"/>
  <c r="BI134" i="28" s="1"/>
  <c r="AG96" i="28"/>
  <c r="AS134" i="28" s="1"/>
  <c r="BC96" i="28"/>
  <c r="BO134" i="28" s="1"/>
  <c r="AM96" i="28"/>
  <c r="AY134" i="28" s="1"/>
  <c r="BB96" i="28"/>
  <c r="AR96" i="28"/>
  <c r="AX96" i="28"/>
  <c r="AP96" i="28"/>
  <c r="BB134" i="28" s="1"/>
  <c r="BD96" i="28"/>
  <c r="BG96" i="28"/>
  <c r="BS134" i="28" s="1"/>
  <c r="BI96" i="28"/>
  <c r="AS96" i="28"/>
  <c r="AZ96" i="28"/>
  <c r="AQ96" i="28"/>
  <c r="BF96" i="28"/>
  <c r="BR134" i="28" s="1"/>
  <c r="AL96" i="28"/>
  <c r="AX134" i="28" s="1"/>
  <c r="AV96" i="28"/>
  <c r="AY96" i="28"/>
  <c r="BK134" i="28" s="1"/>
  <c r="BE96" i="28"/>
  <c r="BQ134" i="28" s="1"/>
  <c r="AO96" i="28"/>
  <c r="BK96" i="28"/>
  <c r="AU96" i="28"/>
  <c r="AE96" i="28"/>
  <c r="AQ134" i="28" s="1"/>
  <c r="S72" i="28"/>
  <c r="T72" i="28"/>
  <c r="C8" i="28"/>
  <c r="M153" i="28"/>
  <c r="M157" i="28"/>
  <c r="M154" i="28"/>
  <c r="L3" i="28" s="1"/>
  <c r="BM25" i="29"/>
  <c r="BL25" i="29"/>
  <c r="BK25" i="29"/>
  <c r="BJ25" i="29"/>
  <c r="BI25" i="29"/>
  <c r="BH25" i="29"/>
  <c r="BG25" i="29"/>
  <c r="BF25" i="29"/>
  <c r="BE25" i="29"/>
  <c r="BD25" i="29"/>
  <c r="BC25" i="29"/>
  <c r="BB25" i="29"/>
  <c r="BA25" i="29"/>
  <c r="AZ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BM24" i="29"/>
  <c r="BL24" i="29"/>
  <c r="BK24" i="29"/>
  <c r="BJ24" i="29"/>
  <c r="BI24" i="29"/>
  <c r="BH24" i="29"/>
  <c r="BG24" i="29"/>
  <c r="BF24" i="29"/>
  <c r="BE24" i="29"/>
  <c r="BD24" i="29"/>
  <c r="BC24" i="29"/>
  <c r="BB24" i="29"/>
  <c r="BA24" i="29"/>
  <c r="AZ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BM22" i="29"/>
  <c r="BL22" i="29"/>
  <c r="BK22" i="29"/>
  <c r="BJ22" i="29"/>
  <c r="BI22" i="29"/>
  <c r="BH22" i="29"/>
  <c r="BG22" i="29"/>
  <c r="BF22" i="29"/>
  <c r="BE22" i="29"/>
  <c r="BD22" i="29"/>
  <c r="BC22" i="29"/>
  <c r="BB22" i="29"/>
  <c r="BA22" i="29"/>
  <c r="AZ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BM21" i="29"/>
  <c r="BM23" i="29" s="1"/>
  <c r="BM26" i="29" s="1"/>
  <c r="BL21" i="29"/>
  <c r="BL23" i="29" s="1"/>
  <c r="BL26" i="29" s="1"/>
  <c r="BK21" i="29"/>
  <c r="BJ21" i="29"/>
  <c r="BJ23" i="29" s="1"/>
  <c r="BI21" i="29"/>
  <c r="BI23" i="29" s="1"/>
  <c r="BI26" i="29" s="1"/>
  <c r="BH21" i="29"/>
  <c r="BH23" i="29" s="1"/>
  <c r="BH26" i="29" s="1"/>
  <c r="BG21" i="29"/>
  <c r="BF21" i="29"/>
  <c r="BF23" i="29" s="1"/>
  <c r="BE21" i="29"/>
  <c r="BE23" i="29" s="1"/>
  <c r="BE26" i="29" s="1"/>
  <c r="BD21" i="29"/>
  <c r="BD23" i="29" s="1"/>
  <c r="BD26" i="29" s="1"/>
  <c r="BC21" i="29"/>
  <c r="BB21" i="29"/>
  <c r="BB23" i="29" s="1"/>
  <c r="BA21" i="29"/>
  <c r="BA23" i="29" s="1"/>
  <c r="BA26" i="29" s="1"/>
  <c r="AZ21" i="29"/>
  <c r="AZ23" i="29" s="1"/>
  <c r="AZ26" i="29" s="1"/>
  <c r="AY21" i="29"/>
  <c r="AX21" i="29"/>
  <c r="AX23" i="29" s="1"/>
  <c r="AW21" i="29"/>
  <c r="AW23" i="29" s="1"/>
  <c r="AW26" i="29" s="1"/>
  <c r="AV21" i="29"/>
  <c r="AV23" i="29" s="1"/>
  <c r="AV26" i="29" s="1"/>
  <c r="AU21" i="29"/>
  <c r="AT21" i="29"/>
  <c r="AT23" i="29" s="1"/>
  <c r="AS21" i="29"/>
  <c r="AS23" i="29" s="1"/>
  <c r="AS26" i="29" s="1"/>
  <c r="AR21" i="29"/>
  <c r="AR23" i="29" s="1"/>
  <c r="AR26" i="29" s="1"/>
  <c r="AQ21" i="29"/>
  <c r="AP21" i="29"/>
  <c r="AP23" i="29" s="1"/>
  <c r="AO21" i="29"/>
  <c r="AO23" i="29" s="1"/>
  <c r="AO26" i="29" s="1"/>
  <c r="AN21" i="29"/>
  <c r="AN23" i="29" s="1"/>
  <c r="AN26" i="29" s="1"/>
  <c r="AM21" i="29"/>
  <c r="AL21" i="29"/>
  <c r="AL23" i="29" s="1"/>
  <c r="AK21" i="29"/>
  <c r="AK23" i="29" s="1"/>
  <c r="AK26" i="29" s="1"/>
  <c r="AJ21" i="29"/>
  <c r="AJ23" i="29" s="1"/>
  <c r="AJ26" i="29" s="1"/>
  <c r="AI21" i="29"/>
  <c r="AH21" i="29"/>
  <c r="AH23" i="29" s="1"/>
  <c r="AG21" i="29"/>
  <c r="AG23" i="29" s="1"/>
  <c r="AG26" i="29" s="1"/>
  <c r="AF21" i="29"/>
  <c r="AF23" i="29" s="1"/>
  <c r="AF26" i="29" s="1"/>
  <c r="AE21" i="29"/>
  <c r="AD21" i="29"/>
  <c r="AD23" i="29" s="1"/>
  <c r="AC21" i="29"/>
  <c r="AC23" i="29" s="1"/>
  <c r="AC26" i="29" s="1"/>
  <c r="AB21" i="29"/>
  <c r="AB23" i="29" s="1"/>
  <c r="AB26" i="29" s="1"/>
  <c r="AA21" i="29"/>
  <c r="Z21" i="29"/>
  <c r="Z23" i="29" s="1"/>
  <c r="Y21" i="29"/>
  <c r="Y23" i="29" s="1"/>
  <c r="Y26" i="29" s="1"/>
  <c r="X21" i="29"/>
  <c r="X23" i="29" s="1"/>
  <c r="X26" i="29" s="1"/>
  <c r="W21" i="29"/>
  <c r="V21" i="29"/>
  <c r="V23" i="29" s="1"/>
  <c r="U21" i="29"/>
  <c r="U23" i="29" s="1"/>
  <c r="U26" i="29" s="1"/>
  <c r="T21" i="29"/>
  <c r="T23" i="29" s="1"/>
  <c r="T26" i="29" s="1"/>
  <c r="S21" i="29"/>
  <c r="R21" i="29"/>
  <c r="R23" i="29" s="1"/>
  <c r="Q21" i="29"/>
  <c r="Q23" i="29" s="1"/>
  <c r="Q26" i="29" s="1"/>
  <c r="P21" i="29"/>
  <c r="P23" i="29" s="1"/>
  <c r="P26" i="29" s="1"/>
  <c r="O21" i="29"/>
  <c r="N21" i="29"/>
  <c r="N23" i="29" s="1"/>
  <c r="M21" i="29"/>
  <c r="M23" i="29" s="1"/>
  <c r="M26" i="29" s="1"/>
  <c r="L21" i="29"/>
  <c r="L23" i="29" s="1"/>
  <c r="L26" i="29" s="1"/>
  <c r="K21" i="29"/>
  <c r="J21" i="29"/>
  <c r="J23" i="29" s="1"/>
  <c r="I21" i="29"/>
  <c r="I23" i="29" s="1"/>
  <c r="I26" i="29" s="1"/>
  <c r="H21" i="29"/>
  <c r="H23" i="29" s="1"/>
  <c r="H26" i="29" s="1"/>
  <c r="G21" i="29"/>
  <c r="F21" i="29"/>
  <c r="E21" i="29"/>
  <c r="I15" i="29"/>
  <c r="H15" i="29"/>
  <c r="G15" i="29"/>
  <c r="F15" i="29"/>
  <c r="E15" i="29"/>
  <c r="D15" i="29"/>
  <c r="C15" i="29"/>
  <c r="I14" i="29"/>
  <c r="H14" i="29"/>
  <c r="G14" i="29"/>
  <c r="F14" i="29"/>
  <c r="E14" i="29"/>
  <c r="D14" i="29"/>
  <c r="C14" i="29"/>
  <c r="H13" i="29"/>
  <c r="G13" i="29"/>
  <c r="F13" i="29"/>
  <c r="E13" i="29"/>
  <c r="D13" i="29"/>
  <c r="C13" i="29"/>
  <c r="H12" i="29"/>
  <c r="G12" i="29"/>
  <c r="F12" i="29"/>
  <c r="E12" i="29"/>
  <c r="D12" i="29"/>
  <c r="C12" i="29"/>
  <c r="H11" i="29"/>
  <c r="G11" i="29"/>
  <c r="F11" i="29"/>
  <c r="E11" i="29"/>
  <c r="D11" i="29"/>
  <c r="C11" i="29"/>
  <c r="H10" i="29"/>
  <c r="G10" i="29"/>
  <c r="F10" i="29"/>
  <c r="E10" i="29"/>
  <c r="D10" i="29"/>
  <c r="C10" i="29"/>
  <c r="H9" i="29"/>
  <c r="G9" i="29"/>
  <c r="F9" i="29"/>
  <c r="E9" i="29"/>
  <c r="D9" i="29"/>
  <c r="C9" i="29"/>
  <c r="H8" i="29"/>
  <c r="G8" i="29"/>
  <c r="E8" i="29"/>
  <c r="F8" i="29" s="1"/>
  <c r="D8" i="29"/>
  <c r="C8" i="29"/>
  <c r="H7" i="29"/>
  <c r="G7" i="29"/>
  <c r="F7" i="29"/>
  <c r="E7" i="29"/>
  <c r="D7" i="29"/>
  <c r="C7" i="29"/>
  <c r="H6" i="29"/>
  <c r="G6" i="29"/>
  <c r="F6" i="29"/>
  <c r="E6" i="29"/>
  <c r="D6" i="29"/>
  <c r="C6" i="29"/>
  <c r="H5" i="29"/>
  <c r="G5" i="29"/>
  <c r="F5" i="29"/>
  <c r="E5" i="29"/>
  <c r="D5" i="29"/>
  <c r="C5" i="29"/>
  <c r="G4" i="29"/>
  <c r="F4" i="29"/>
  <c r="E4" i="29"/>
  <c r="AC215" i="28" l="1"/>
  <c r="AS180" i="28"/>
  <c r="BE206" i="28" s="1"/>
  <c r="T3" i="28"/>
  <c r="CN116" i="28"/>
  <c r="CU134" i="28"/>
  <c r="BS180" i="28"/>
  <c r="CE206" i="28" s="1"/>
  <c r="BX110" i="28"/>
  <c r="BI110" i="28"/>
  <c r="BY180" i="28"/>
  <c r="CK206" i="28" s="1"/>
  <c r="CT134" i="28"/>
  <c r="AS110" i="28"/>
  <c r="BK180" i="28"/>
  <c r="BW206" i="28" s="1"/>
  <c r="AM180" i="28"/>
  <c r="AY206" i="28" s="1"/>
  <c r="BC134" i="28"/>
  <c r="BU134" i="28"/>
  <c r="BP134" i="28"/>
  <c r="BN134" i="28"/>
  <c r="BT134" i="28"/>
  <c r="AX110" i="28"/>
  <c r="BH134" i="28"/>
  <c r="BX134" i="28"/>
  <c r="AF110" i="28"/>
  <c r="BG134" i="28"/>
  <c r="BM134" i="28"/>
  <c r="BW134" i="28"/>
  <c r="BL134" i="28"/>
  <c r="BD134" i="28"/>
  <c r="AU134" i="28"/>
  <c r="AV134" i="28"/>
  <c r="AI110" i="28"/>
  <c r="AR134" i="28"/>
  <c r="BA134" i="28"/>
  <c r="BE134" i="28"/>
  <c r="BJ134" i="28"/>
  <c r="BV134" i="28"/>
  <c r="CS208" i="28"/>
  <c r="T160" i="28"/>
  <c r="S3" i="28" s="1"/>
  <c r="AL180" i="28"/>
  <c r="AX206" i="28" s="1"/>
  <c r="CO116" i="28"/>
  <c r="CR128" i="28"/>
  <c r="CP122" i="28"/>
  <c r="CS128" i="28"/>
  <c r="CL110" i="28"/>
  <c r="CM110" i="28"/>
  <c r="CK110" i="28"/>
  <c r="CQ122" i="28"/>
  <c r="AB160" i="28"/>
  <c r="BA160" i="28"/>
  <c r="BM186" i="28" s="1"/>
  <c r="BY212" i="28" s="1"/>
  <c r="V160" i="28"/>
  <c r="AH186" i="28" s="1"/>
  <c r="AT212" i="28" s="1"/>
  <c r="AZ160" i="28"/>
  <c r="BL186" i="28" s="1"/>
  <c r="BX212" i="28" s="1"/>
  <c r="AU180" i="28"/>
  <c r="BG206" i="28" s="1"/>
  <c r="BA180" i="28"/>
  <c r="BM206" i="28" s="1"/>
  <c r="BR180" i="28"/>
  <c r="CD206" i="28" s="1"/>
  <c r="BL180" i="28"/>
  <c r="BX206" i="28" s="1"/>
  <c r="BB180" i="28"/>
  <c r="BN206" i="28" s="1"/>
  <c r="AC180" i="28"/>
  <c r="AO206" i="28" s="1"/>
  <c r="AW186" i="28"/>
  <c r="BI212" i="28" s="1"/>
  <c r="AT180" i="28"/>
  <c r="BF206" i="28" s="1"/>
  <c r="BZ180" i="28"/>
  <c r="CL206" i="28" s="1"/>
  <c r="AT160" i="28"/>
  <c r="BF186" i="28" s="1"/>
  <c r="BR212" i="28" s="1"/>
  <c r="AO180" i="28"/>
  <c r="BA206" i="28" s="1"/>
  <c r="AI124" i="28"/>
  <c r="AK127" i="28"/>
  <c r="AK128" i="28"/>
  <c r="AM136" i="28"/>
  <c r="AE113" i="28"/>
  <c r="AH202" i="28"/>
  <c r="AE111" i="28"/>
  <c r="AK129" i="28"/>
  <c r="AI125" i="28"/>
  <c r="AI123" i="28"/>
  <c r="AM134" i="28"/>
  <c r="AB188" i="28"/>
  <c r="AH203" i="28"/>
  <c r="AG118" i="28"/>
  <c r="AE110" i="28"/>
  <c r="AG116" i="28"/>
  <c r="AG119" i="28"/>
  <c r="AI122" i="28"/>
  <c r="AH199" i="28"/>
  <c r="AK130" i="28"/>
  <c r="AM133" i="28"/>
  <c r="AI121" i="28"/>
  <c r="AE109" i="28"/>
  <c r="AH200" i="28"/>
  <c r="AK131" i="28"/>
  <c r="AG115" i="28"/>
  <c r="AH201" i="28"/>
  <c r="AG117" i="28"/>
  <c r="AD180" i="28"/>
  <c r="AP206" i="28" s="1"/>
  <c r="Y182" i="28"/>
  <c r="AM137" i="28"/>
  <c r="AM135" i="28"/>
  <c r="AE112" i="28"/>
  <c r="CD186" i="28"/>
  <c r="CP212" i="28" s="1"/>
  <c r="CA180" i="28"/>
  <c r="CM206" i="28" s="1"/>
  <c r="BH160" i="28"/>
  <c r="BT186" i="28" s="1"/>
  <c r="CF212" i="28" s="1"/>
  <c r="AN253" i="28"/>
  <c r="AN254" i="28"/>
  <c r="AN256" i="28"/>
  <c r="BX186" i="28"/>
  <c r="CJ212" i="28" s="1"/>
  <c r="BE180" i="28"/>
  <c r="BQ206" i="28" s="1"/>
  <c r="BU180" i="28"/>
  <c r="CG206" i="28" s="1"/>
  <c r="AV160" i="28"/>
  <c r="BH186" i="28" s="1"/>
  <c r="BT212" i="28" s="1"/>
  <c r="Q160" i="28"/>
  <c r="P3" i="28" s="1"/>
  <c r="Z180" i="28"/>
  <c r="AL206" i="28" s="1"/>
  <c r="BT160" i="28"/>
  <c r="CC180" i="28"/>
  <c r="CO206" i="28" s="1"/>
  <c r="AX160" i="28"/>
  <c r="BG180" i="28"/>
  <c r="BS206" i="28" s="1"/>
  <c r="BE160" i="28"/>
  <c r="BN180" i="28"/>
  <c r="BZ206" i="28" s="1"/>
  <c r="P161" i="28"/>
  <c r="Y181" i="28"/>
  <c r="W160" i="28"/>
  <c r="V3" i="28" s="1"/>
  <c r="AF180" i="28"/>
  <c r="AR206" i="28" s="1"/>
  <c r="Z160" i="28"/>
  <c r="Y3" i="28" s="1"/>
  <c r="AI180" i="28"/>
  <c r="AU206" i="28" s="1"/>
  <c r="AG160" i="28"/>
  <c r="AP180" i="28"/>
  <c r="BB206" i="28" s="1"/>
  <c r="CJ187" i="28"/>
  <c r="CV213" i="28" s="1"/>
  <c r="BK160" i="28"/>
  <c r="BT180" i="28"/>
  <c r="CF206" i="28" s="1"/>
  <c r="AQ160" i="28"/>
  <c r="AZ180" i="28"/>
  <c r="BL206" i="28" s="1"/>
  <c r="AI160" i="28"/>
  <c r="AR180" i="28"/>
  <c r="BD206" i="28" s="1"/>
  <c r="X160" i="28"/>
  <c r="W3" i="28" s="1"/>
  <c r="AG180" i="28"/>
  <c r="AS206" i="28" s="1"/>
  <c r="S160" i="28"/>
  <c r="R3" i="28" s="1"/>
  <c r="AB180" i="28"/>
  <c r="AN206" i="28" s="1"/>
  <c r="BW160" i="28"/>
  <c r="CF180" i="28"/>
  <c r="CR206" i="28" s="1"/>
  <c r="BN160" i="28"/>
  <c r="BW180" i="28"/>
  <c r="CI206" i="28" s="1"/>
  <c r="BU160" i="28"/>
  <c r="CD180" i="28"/>
  <c r="CP206" i="28" s="1"/>
  <c r="Y180" i="28"/>
  <c r="Y179" i="28"/>
  <c r="AP160" i="28"/>
  <c r="AY180" i="28"/>
  <c r="BK206" i="28" s="1"/>
  <c r="AW160" i="28"/>
  <c r="BF180" i="28"/>
  <c r="BR206" i="28" s="1"/>
  <c r="AN160" i="28"/>
  <c r="AW180" i="28"/>
  <c r="BI206" i="28" s="1"/>
  <c r="R160" i="28"/>
  <c r="Q3" i="28" s="1"/>
  <c r="AA180" i="28"/>
  <c r="AM206" i="28" s="1"/>
  <c r="Y160" i="28"/>
  <c r="X3" i="28" s="1"/>
  <c r="AH180" i="28"/>
  <c r="AT206" i="28" s="1"/>
  <c r="CJ188" i="28"/>
  <c r="BV160" i="28"/>
  <c r="CE180" i="28"/>
  <c r="CQ206" i="28" s="1"/>
  <c r="CJ189" i="28"/>
  <c r="CV215" i="28" s="1"/>
  <c r="BS160" i="28"/>
  <c r="CE186" i="28" s="1"/>
  <c r="CQ212" i="28" s="1"/>
  <c r="CB180" i="28"/>
  <c r="Y183" i="28"/>
  <c r="AE160" i="28"/>
  <c r="AN180" i="28"/>
  <c r="AZ206" i="28" s="1"/>
  <c r="BF160" i="28"/>
  <c r="BO180" i="28"/>
  <c r="CA206" i="28" s="1"/>
  <c r="BM160" i="28"/>
  <c r="BV180" i="28"/>
  <c r="CH206" i="28" s="1"/>
  <c r="BG160" i="28"/>
  <c r="BP180" i="28"/>
  <c r="CB206" i="28" s="1"/>
  <c r="AM160" i="28"/>
  <c r="AV180" i="28"/>
  <c r="BH206" i="28" s="1"/>
  <c r="CJ186" i="28"/>
  <c r="BO160" i="28"/>
  <c r="BX180" i="28"/>
  <c r="CJ206" i="28" s="1"/>
  <c r="BD160" i="28"/>
  <c r="BM180" i="28"/>
  <c r="BY206" i="28" s="1"/>
  <c r="AY160" i="28"/>
  <c r="BH180" i="28"/>
  <c r="BT206" i="28" s="1"/>
  <c r="AU160" i="28"/>
  <c r="BG186" i="28" s="1"/>
  <c r="BS212" i="28" s="1"/>
  <c r="BD180" i="28"/>
  <c r="BP206" i="28" s="1"/>
  <c r="AA160" i="28"/>
  <c r="AJ180" i="28"/>
  <c r="AV206" i="28" s="1"/>
  <c r="AH160" i="28"/>
  <c r="AQ180" i="28"/>
  <c r="BC206" i="28" s="1"/>
  <c r="AO160" i="28"/>
  <c r="AX180" i="28"/>
  <c r="BJ206" i="28" s="1"/>
  <c r="P160" i="28"/>
  <c r="O3" i="28" s="1"/>
  <c r="P159" i="28"/>
  <c r="P163" i="28"/>
  <c r="J26" i="29"/>
  <c r="N26" i="29"/>
  <c r="R26" i="29"/>
  <c r="V26" i="29"/>
  <c r="Z26" i="29"/>
  <c r="AD26" i="29"/>
  <c r="AH26" i="29"/>
  <c r="AL26" i="29"/>
  <c r="AP26" i="29"/>
  <c r="AT26" i="29"/>
  <c r="AX26" i="29"/>
  <c r="BB26" i="29"/>
  <c r="BF26" i="29"/>
  <c r="BJ26" i="29"/>
  <c r="D24" i="29"/>
  <c r="F23" i="29"/>
  <c r="F26" i="29" s="1"/>
  <c r="L10" i="29"/>
  <c r="G23" i="29"/>
  <c r="G26" i="29" s="1"/>
  <c r="K23" i="29"/>
  <c r="K26" i="29" s="1"/>
  <c r="O23" i="29"/>
  <c r="O26" i="29" s="1"/>
  <c r="S23" i="29"/>
  <c r="S26" i="29" s="1"/>
  <c r="W23" i="29"/>
  <c r="W26" i="29" s="1"/>
  <c r="AA23" i="29"/>
  <c r="AA26" i="29" s="1"/>
  <c r="AE23" i="29"/>
  <c r="AE26" i="29" s="1"/>
  <c r="AI23" i="29"/>
  <c r="AI26" i="29" s="1"/>
  <c r="AM23" i="29"/>
  <c r="AM26" i="29" s="1"/>
  <c r="AQ23" i="29"/>
  <c r="AQ26" i="29" s="1"/>
  <c r="AU23" i="29"/>
  <c r="AU26" i="29" s="1"/>
  <c r="AY23" i="29"/>
  <c r="AY26" i="29" s="1"/>
  <c r="BC23" i="29"/>
  <c r="BC26" i="29" s="1"/>
  <c r="BG23" i="29"/>
  <c r="BG26" i="29" s="1"/>
  <c r="BK23" i="29"/>
  <c r="BK26" i="29" s="1"/>
  <c r="D22" i="29"/>
  <c r="D21" i="29"/>
  <c r="L4" i="29" s="1"/>
  <c r="D25" i="29"/>
  <c r="C25" i="29" s="1"/>
  <c r="L6" i="29" s="1"/>
  <c r="E23" i="29"/>
  <c r="CN3" i="28" l="1"/>
  <c r="BC3" i="28"/>
  <c r="AF3" i="28"/>
  <c r="CO3" i="28"/>
  <c r="CI3" i="28"/>
  <c r="Z3" i="28"/>
  <c r="BG3" i="28"/>
  <c r="CP3" i="28"/>
  <c r="BS3" i="28"/>
  <c r="AG3" i="28"/>
  <c r="BW3" i="28"/>
  <c r="U3" i="28"/>
  <c r="AF186" i="28"/>
  <c r="AR212" i="28" s="1"/>
  <c r="AQ3" i="28" s="1"/>
  <c r="CV214" i="28"/>
  <c r="CN206" i="28"/>
  <c r="CM3" i="28" s="1"/>
  <c r="CV212" i="28"/>
  <c r="CU3" i="28" s="1"/>
  <c r="AN186" i="28"/>
  <c r="AZ212" i="28" s="1"/>
  <c r="AB185" i="28"/>
  <c r="AK206" i="28"/>
  <c r="AK207" i="28"/>
  <c r="AB189" i="28"/>
  <c r="AB186" i="28"/>
  <c r="AA3" i="28" s="1"/>
  <c r="AN214" i="28"/>
  <c r="AK209" i="28"/>
  <c r="AK205" i="28"/>
  <c r="AK208" i="28"/>
  <c r="BQ186" i="28"/>
  <c r="BP3" i="28" s="1"/>
  <c r="CF186" i="28"/>
  <c r="CR212" i="28" s="1"/>
  <c r="CQ3" i="28" s="1"/>
  <c r="BA186" i="28"/>
  <c r="BM212" i="28" s="1"/>
  <c r="BL3" i="28" s="1"/>
  <c r="BP186" i="28"/>
  <c r="CB212" i="28" s="1"/>
  <c r="CA3" i="28" s="1"/>
  <c r="CA186" i="28"/>
  <c r="CM212" i="28" s="1"/>
  <c r="CL3" i="28" s="1"/>
  <c r="AY186" i="28"/>
  <c r="BK212" i="28" s="1"/>
  <c r="BY186" i="28"/>
  <c r="BX3" i="28" s="1"/>
  <c r="CH186" i="28"/>
  <c r="CG3" i="28" s="1"/>
  <c r="CI186" i="28"/>
  <c r="AE186" i="28"/>
  <c r="AQ212" i="28" s="1"/>
  <c r="AU186" i="28"/>
  <c r="BG212" i="28" s="1"/>
  <c r="BF3" i="28" s="1"/>
  <c r="BC186" i="28"/>
  <c r="AZ186" i="28"/>
  <c r="BL212" i="28" s="1"/>
  <c r="BK3" i="28" s="1"/>
  <c r="BI186" i="28"/>
  <c r="BH3" i="28" s="1"/>
  <c r="BB186" i="28"/>
  <c r="BJ186" i="28"/>
  <c r="BI3" i="28" s="1"/>
  <c r="AC186" i="28"/>
  <c r="AB3" i="28" s="1"/>
  <c r="AT186" i="28"/>
  <c r="BF212" i="28" s="1"/>
  <c r="BE3" i="28" s="1"/>
  <c r="AM186" i="28"/>
  <c r="AY212" i="28" s="1"/>
  <c r="BK186" i="28"/>
  <c r="BW212" i="28" s="1"/>
  <c r="BS186" i="28"/>
  <c r="CE212" i="28" s="1"/>
  <c r="CD3" i="28" s="1"/>
  <c r="BR186" i="28"/>
  <c r="CD212" i="28" s="1"/>
  <c r="CC3" i="28" s="1"/>
  <c r="AQ186" i="28"/>
  <c r="BC212" i="28" s="1"/>
  <c r="AK186" i="28"/>
  <c r="AW212" i="28" s="1"/>
  <c r="AV3" i="28" s="1"/>
  <c r="AD186" i="28"/>
  <c r="AP212" i="28" s="1"/>
  <c r="AO3" i="28" s="1"/>
  <c r="CG186" i="28"/>
  <c r="CF3" i="28" s="1"/>
  <c r="BZ186" i="28"/>
  <c r="CL212" i="28" s="1"/>
  <c r="CK3" i="28" s="1"/>
  <c r="AJ186" i="28"/>
  <c r="AV212" i="28" s="1"/>
  <c r="AU3" i="28" s="1"/>
  <c r="BW186" i="28"/>
  <c r="CI212" i="28" s="1"/>
  <c r="AS186" i="28"/>
  <c r="AR3" i="28" s="1"/>
  <c r="AL186" i="28"/>
  <c r="AI186" i="28"/>
  <c r="AU212" i="28" s="1"/>
  <c r="AB187" i="28"/>
  <c r="BN26" i="29"/>
  <c r="C24" i="29"/>
  <c r="E26" i="29"/>
  <c r="D23" i="29"/>
  <c r="C23" i="29" s="1"/>
  <c r="L5" i="29"/>
  <c r="C22" i="29"/>
  <c r="BQ3" i="28" l="1"/>
  <c r="AI3" i="28"/>
  <c r="CE3" i="28"/>
  <c r="AS3" i="28"/>
  <c r="AY3" i="28"/>
  <c r="CH3" i="28"/>
  <c r="BR3" i="28"/>
  <c r="BV3" i="28"/>
  <c r="AH3" i="28"/>
  <c r="AT3" i="28"/>
  <c r="BY3" i="28"/>
  <c r="AP3" i="28"/>
  <c r="AJ3" i="28"/>
  <c r="BN212" i="28"/>
  <c r="BM3" i="28" s="1"/>
  <c r="BA3" i="28"/>
  <c r="BB3" i="28"/>
  <c r="AE3" i="28"/>
  <c r="AL3" i="28"/>
  <c r="AZ3" i="28"/>
  <c r="BJ3" i="28"/>
  <c r="AC3" i="28"/>
  <c r="AX212" i="28"/>
  <c r="AW3" i="28" s="1"/>
  <c r="AK3" i="28"/>
  <c r="BZ3" i="28"/>
  <c r="BO3" i="28"/>
  <c r="AD3" i="28"/>
  <c r="AX3" i="28"/>
  <c r="BO212" i="28"/>
  <c r="BN3" i="28" s="1"/>
  <c r="BV212" i="28"/>
  <c r="BU3" i="28" s="1"/>
  <c r="CC212" i="28"/>
  <c r="CB3" i="28" s="1"/>
  <c r="BU212" i="28"/>
  <c r="BT3" i="28" s="1"/>
  <c r="CS212" i="28"/>
  <c r="CR3" i="28" s="1"/>
  <c r="BE212" i="28"/>
  <c r="BD3" i="28" s="1"/>
  <c r="AO212" i="28"/>
  <c r="AN3" i="28" s="1"/>
  <c r="CK212" i="28"/>
  <c r="CJ3" i="28" s="1"/>
  <c r="CU212" i="28"/>
  <c r="CT3" i="28" s="1"/>
  <c r="CT212" i="28"/>
  <c r="CS3" i="28" s="1"/>
  <c r="AN212" i="28"/>
  <c r="AM3" i="28" s="1"/>
  <c r="AN213" i="28"/>
  <c r="AN211" i="28"/>
  <c r="AN215" i="28"/>
  <c r="E27" i="29"/>
  <c r="D26" i="29"/>
  <c r="C26" i="29" s="1"/>
  <c r="L14" i="29"/>
  <c r="L11" i="29"/>
  <c r="O4" i="29"/>
  <c r="O6" i="29" s="1"/>
  <c r="O8" i="29" s="1"/>
  <c r="E29" i="27"/>
  <c r="K219" i="28" s="1"/>
  <c r="E3" i="27"/>
  <c r="D29" i="27" s="1"/>
  <c r="D3" i="27"/>
  <c r="E6" i="27"/>
  <c r="D30" i="27"/>
  <c r="B28" i="27"/>
  <c r="B22" i="27"/>
  <c r="B16" i="27"/>
  <c r="C3" i="27"/>
  <c r="Q225" i="28" l="1"/>
  <c r="W233" i="28"/>
  <c r="F27" i="29"/>
  <c r="E19" i="29"/>
  <c r="F29" i="27"/>
  <c r="E32" i="27"/>
  <c r="K222" i="28" s="1"/>
  <c r="D32" i="27"/>
  <c r="D24" i="27"/>
  <c r="E22" i="27"/>
  <c r="D18" i="27"/>
  <c r="BL22" i="27"/>
  <c r="BL28" i="27" s="1"/>
  <c r="BK22" i="27"/>
  <c r="BK28" i="27" s="1"/>
  <c r="BJ22" i="27"/>
  <c r="BJ28" i="27" s="1"/>
  <c r="BI22" i="27"/>
  <c r="BI28" i="27" s="1"/>
  <c r="BH22" i="27"/>
  <c r="BH28" i="27" s="1"/>
  <c r="BG22" i="27"/>
  <c r="BG28" i="27" s="1"/>
  <c r="BF22" i="27"/>
  <c r="BF28" i="27" s="1"/>
  <c r="BE22" i="27"/>
  <c r="BE28" i="27" s="1"/>
  <c r="BD22" i="27"/>
  <c r="BD28" i="27" s="1"/>
  <c r="BC22" i="27"/>
  <c r="BC28" i="27" s="1"/>
  <c r="BB22" i="27"/>
  <c r="BB28" i="27" s="1"/>
  <c r="BA22" i="27"/>
  <c r="BA28" i="27" s="1"/>
  <c r="AZ22" i="27"/>
  <c r="AZ28" i="27" s="1"/>
  <c r="AY22" i="27"/>
  <c r="AY28" i="27" s="1"/>
  <c r="AX22" i="27"/>
  <c r="AX28" i="27" s="1"/>
  <c r="AW22" i="27"/>
  <c r="AW28" i="27" s="1"/>
  <c r="AV22" i="27"/>
  <c r="AV28" i="27" s="1"/>
  <c r="AU22" i="27"/>
  <c r="AU28" i="27" s="1"/>
  <c r="AT22" i="27"/>
  <c r="AT28" i="27" s="1"/>
  <c r="AS22" i="27"/>
  <c r="AS28" i="27" s="1"/>
  <c r="AR22" i="27"/>
  <c r="AR28" i="27" s="1"/>
  <c r="AQ22" i="27"/>
  <c r="AQ28" i="27" s="1"/>
  <c r="AP22" i="27"/>
  <c r="AP28" i="27" s="1"/>
  <c r="AO22" i="27"/>
  <c r="AO28" i="27" s="1"/>
  <c r="AN22" i="27"/>
  <c r="AN28" i="27" s="1"/>
  <c r="AM22" i="27"/>
  <c r="AM28" i="27" s="1"/>
  <c r="AL22" i="27"/>
  <c r="AL28" i="27" s="1"/>
  <c r="AK22" i="27"/>
  <c r="AK28" i="27" s="1"/>
  <c r="AJ22" i="27"/>
  <c r="AJ28" i="27" s="1"/>
  <c r="AI22" i="27"/>
  <c r="AI28" i="27" s="1"/>
  <c r="AH22" i="27"/>
  <c r="AH28" i="27" s="1"/>
  <c r="AG22" i="27"/>
  <c r="AG28" i="27" s="1"/>
  <c r="AF22" i="27"/>
  <c r="AF28" i="27" s="1"/>
  <c r="AE22" i="27"/>
  <c r="AE28" i="27" s="1"/>
  <c r="AD22" i="27"/>
  <c r="AD28" i="27" s="1"/>
  <c r="AC22" i="27"/>
  <c r="AC28" i="27" s="1"/>
  <c r="AB22" i="27"/>
  <c r="AB28" i="27" s="1"/>
  <c r="AA22" i="27"/>
  <c r="AA28" i="27" s="1"/>
  <c r="Z22" i="27"/>
  <c r="Z28" i="27" s="1"/>
  <c r="Y22" i="27"/>
  <c r="Y28" i="27" s="1"/>
  <c r="X22" i="27"/>
  <c r="X28" i="27" s="1"/>
  <c r="W22" i="27"/>
  <c r="W28" i="27" s="1"/>
  <c r="V22" i="27"/>
  <c r="V28" i="27" s="1"/>
  <c r="U22" i="27"/>
  <c r="U28" i="27" s="1"/>
  <c r="T22" i="27"/>
  <c r="T28" i="27" s="1"/>
  <c r="S22" i="27"/>
  <c r="S28" i="27" s="1"/>
  <c r="R22" i="27"/>
  <c r="R28" i="27" s="1"/>
  <c r="Q22" i="27"/>
  <c r="Q28" i="27" s="1"/>
  <c r="P22" i="27"/>
  <c r="P28" i="27" s="1"/>
  <c r="O22" i="27"/>
  <c r="O28" i="27" s="1"/>
  <c r="N22" i="27"/>
  <c r="N28" i="27" s="1"/>
  <c r="M22" i="27"/>
  <c r="M28" i="27" s="1"/>
  <c r="L22" i="27"/>
  <c r="L28" i="27" s="1"/>
  <c r="K22" i="27"/>
  <c r="K28" i="27" s="1"/>
  <c r="J22" i="27"/>
  <c r="J28" i="27" s="1"/>
  <c r="I22" i="27"/>
  <c r="I28" i="27" s="1"/>
  <c r="H22" i="27"/>
  <c r="H28" i="27" s="1"/>
  <c r="G22" i="27"/>
  <c r="G28" i="27" s="1"/>
  <c r="F22" i="27"/>
  <c r="F28" i="27" s="1"/>
  <c r="E15" i="27"/>
  <c r="F15" i="27" s="1"/>
  <c r="G15" i="27" s="1"/>
  <c r="H15" i="27" s="1"/>
  <c r="I15" i="27" s="1"/>
  <c r="J15" i="27" s="1"/>
  <c r="K15" i="27" s="1"/>
  <c r="L15" i="27" s="1"/>
  <c r="M15" i="27" s="1"/>
  <c r="N15" i="27" s="1"/>
  <c r="O15" i="27" s="1"/>
  <c r="P15" i="27" s="1"/>
  <c r="Q15" i="27" s="1"/>
  <c r="R15" i="27" s="1"/>
  <c r="S15" i="27" s="1"/>
  <c r="T15" i="27" s="1"/>
  <c r="U15" i="27" s="1"/>
  <c r="V15" i="27" s="1"/>
  <c r="W15" i="27" s="1"/>
  <c r="X15" i="27" s="1"/>
  <c r="Y15" i="27" s="1"/>
  <c r="Z15" i="27" s="1"/>
  <c r="AA15" i="27" s="1"/>
  <c r="AB15" i="27" s="1"/>
  <c r="AC15" i="27" s="1"/>
  <c r="AD15" i="27" s="1"/>
  <c r="AE15" i="27" s="1"/>
  <c r="AF15" i="27" s="1"/>
  <c r="AG15" i="27" s="1"/>
  <c r="AH15" i="27" s="1"/>
  <c r="AI15" i="27" s="1"/>
  <c r="AJ15" i="27" s="1"/>
  <c r="AK15" i="27" s="1"/>
  <c r="AL15" i="27" s="1"/>
  <c r="AM15" i="27" s="1"/>
  <c r="AN15" i="27" s="1"/>
  <c r="AO15" i="27" s="1"/>
  <c r="AP15" i="27" s="1"/>
  <c r="AQ15" i="27" s="1"/>
  <c r="AR15" i="27" s="1"/>
  <c r="AS15" i="27" s="1"/>
  <c r="AT15" i="27" s="1"/>
  <c r="AU15" i="27" s="1"/>
  <c r="AV15" i="27" s="1"/>
  <c r="AW15" i="27" s="1"/>
  <c r="AX15" i="27" s="1"/>
  <c r="AY15" i="27" s="1"/>
  <c r="AZ15" i="27" s="1"/>
  <c r="BA15" i="27" s="1"/>
  <c r="BB15" i="27" s="1"/>
  <c r="BC15" i="27" s="1"/>
  <c r="BD15" i="27" s="1"/>
  <c r="BE15" i="27" s="1"/>
  <c r="BF15" i="27" s="1"/>
  <c r="BG15" i="27" s="1"/>
  <c r="BH15" i="27" s="1"/>
  <c r="BI15" i="27" s="1"/>
  <c r="BJ15" i="27" s="1"/>
  <c r="BK15" i="27" s="1"/>
  <c r="BL15" i="27" s="1"/>
  <c r="D8" i="27"/>
  <c r="E8" i="27" s="1"/>
  <c r="D7" i="27"/>
  <c r="E7" i="27" s="1"/>
  <c r="D5" i="27"/>
  <c r="E5" i="27" s="1"/>
  <c r="E23" i="27"/>
  <c r="E17" i="27"/>
  <c r="E27" i="28" s="1"/>
  <c r="D23" i="27"/>
  <c r="D17" i="27"/>
  <c r="Q228" i="28" l="1"/>
  <c r="W236" i="28"/>
  <c r="AC239" i="28"/>
  <c r="AI247" i="28"/>
  <c r="G29" i="27"/>
  <c r="L219" i="28"/>
  <c r="H141" i="28"/>
  <c r="E26" i="27"/>
  <c r="H144" i="28" s="1"/>
  <c r="D2" i="28"/>
  <c r="Q65" i="28"/>
  <c r="J39" i="28"/>
  <c r="N51" i="28"/>
  <c r="P57" i="28"/>
  <c r="H33" i="28"/>
  <c r="L45" i="28"/>
  <c r="G27" i="29"/>
  <c r="F19" i="29"/>
  <c r="F23" i="27"/>
  <c r="I141" i="28" s="1"/>
  <c r="F32" i="27"/>
  <c r="L222" i="28" s="1"/>
  <c r="D20" i="27"/>
  <c r="D26" i="27"/>
  <c r="D25" i="27"/>
  <c r="E20" i="27"/>
  <c r="E30" i="28" s="1"/>
  <c r="F17" i="27"/>
  <c r="F27" i="28" s="1"/>
  <c r="E19" i="27"/>
  <c r="E29" i="28" s="1"/>
  <c r="D19" i="27"/>
  <c r="E25" i="27"/>
  <c r="H143" i="28" s="1"/>
  <c r="E14" i="15"/>
  <c r="D7" i="25"/>
  <c r="D17" i="25"/>
  <c r="E17" i="24"/>
  <c r="R228" i="28" l="1"/>
  <c r="X236" i="28"/>
  <c r="X233" i="28"/>
  <c r="R225" i="28"/>
  <c r="AO253" i="28"/>
  <c r="H29" i="27"/>
  <c r="M219" i="28"/>
  <c r="AC242" i="28"/>
  <c r="AI250" i="28"/>
  <c r="U167" i="28"/>
  <c r="AG193" i="28" s="1"/>
  <c r="L147" i="28"/>
  <c r="T170" i="28"/>
  <c r="K150" i="28"/>
  <c r="T169" i="28"/>
  <c r="K149" i="28"/>
  <c r="K147" i="28"/>
  <c r="T167" i="28"/>
  <c r="T71" i="28"/>
  <c r="E2" i="28"/>
  <c r="R65" i="28"/>
  <c r="AD103" i="28" s="1"/>
  <c r="O51" i="28"/>
  <c r="AA89" i="28" s="1"/>
  <c r="AM127" i="28" s="1"/>
  <c r="K39" i="28"/>
  <c r="W77" i="28" s="1"/>
  <c r="AI115" i="28" s="1"/>
  <c r="M45" i="28"/>
  <c r="Y83" i="28" s="1"/>
  <c r="AK121" i="28" s="1"/>
  <c r="Q57" i="28"/>
  <c r="AC95" i="28" s="1"/>
  <c r="AO133" i="28" s="1"/>
  <c r="I33" i="28"/>
  <c r="U71" i="28" s="1"/>
  <c r="AG109" i="28" s="1"/>
  <c r="AB95" i="28"/>
  <c r="AC103" i="28"/>
  <c r="D5" i="28"/>
  <c r="Q67" i="28"/>
  <c r="J41" i="28"/>
  <c r="N53" i="28"/>
  <c r="H35" i="28"/>
  <c r="L47" i="28"/>
  <c r="P59" i="28"/>
  <c r="D6" i="28"/>
  <c r="Q68" i="28"/>
  <c r="N54" i="28"/>
  <c r="L48" i="28"/>
  <c r="J42" i="28"/>
  <c r="H36" i="28"/>
  <c r="P60" i="28"/>
  <c r="Z89" i="28"/>
  <c r="X83" i="28"/>
  <c r="V77" i="28"/>
  <c r="H27" i="29"/>
  <c r="G19" i="29"/>
  <c r="D27" i="27"/>
  <c r="G32" i="27"/>
  <c r="M222" i="28" s="1"/>
  <c r="E27" i="27"/>
  <c r="H145" i="28" s="1"/>
  <c r="E21" i="27"/>
  <c r="E31" i="28" s="1"/>
  <c r="F19" i="27"/>
  <c r="F29" i="28" s="1"/>
  <c r="F20" i="27"/>
  <c r="F30" i="28" s="1"/>
  <c r="G17" i="27"/>
  <c r="G27" i="28" s="1"/>
  <c r="D21" i="27"/>
  <c r="F25" i="27"/>
  <c r="I143" i="28" s="1"/>
  <c r="F26" i="27"/>
  <c r="I144" i="28" s="1"/>
  <c r="G23" i="27"/>
  <c r="J141" i="28" s="1"/>
  <c r="C15" i="15"/>
  <c r="D15" i="15"/>
  <c r="E15" i="15"/>
  <c r="F15" i="15"/>
  <c r="D7" i="28" l="1"/>
  <c r="AO256" i="28"/>
  <c r="S225" i="28"/>
  <c r="Y233" i="28"/>
  <c r="N219" i="28"/>
  <c r="I29" i="27"/>
  <c r="AD239" i="28"/>
  <c r="AJ247" i="28"/>
  <c r="S228" i="28"/>
  <c r="Y236" i="28"/>
  <c r="AD242" i="28"/>
  <c r="AP256" i="28" s="1"/>
  <c r="AJ250" i="28"/>
  <c r="AF193" i="28"/>
  <c r="L149" i="28"/>
  <c r="U169" i="28"/>
  <c r="AG195" i="28" s="1"/>
  <c r="AF196" i="28"/>
  <c r="W175" i="28"/>
  <c r="N155" i="28"/>
  <c r="AF195" i="28"/>
  <c r="O153" i="28"/>
  <c r="X173" i="28"/>
  <c r="AJ199" i="28" s="1"/>
  <c r="L150" i="28"/>
  <c r="U170" i="28"/>
  <c r="AG196" i="28" s="1"/>
  <c r="M147" i="28"/>
  <c r="V167" i="28"/>
  <c r="AH193" i="28" s="1"/>
  <c r="K151" i="28"/>
  <c r="T171" i="28"/>
  <c r="W173" i="28"/>
  <c r="N153" i="28"/>
  <c r="N156" i="28"/>
  <c r="W176" i="28"/>
  <c r="AH115" i="28"/>
  <c r="AB98" i="28"/>
  <c r="Z92" i="28"/>
  <c r="AB97" i="28"/>
  <c r="V79" i="28"/>
  <c r="S65" i="28"/>
  <c r="P51" i="28"/>
  <c r="R57" i="28"/>
  <c r="N45" i="28"/>
  <c r="Z83" i="28" s="1"/>
  <c r="AL121" i="28" s="1"/>
  <c r="L39" i="28"/>
  <c r="J33" i="28"/>
  <c r="V71" i="28" s="1"/>
  <c r="AH109" i="28" s="1"/>
  <c r="F2" i="28"/>
  <c r="T74" i="28"/>
  <c r="AC106" i="28"/>
  <c r="X85" i="28"/>
  <c r="AC105" i="28"/>
  <c r="AN133" i="28"/>
  <c r="Q69" i="28"/>
  <c r="J43" i="28"/>
  <c r="N55" i="28"/>
  <c r="H37" i="28"/>
  <c r="P61" i="28"/>
  <c r="L49" i="28"/>
  <c r="E6" i="28"/>
  <c r="K42" i="28"/>
  <c r="W80" i="28" s="1"/>
  <c r="AI118" i="28" s="1"/>
  <c r="R68" i="28"/>
  <c r="AD106" i="28" s="1"/>
  <c r="Q60" i="28"/>
  <c r="AC98" i="28" s="1"/>
  <c r="AO136" i="28" s="1"/>
  <c r="O54" i="28"/>
  <c r="AA92" i="28" s="1"/>
  <c r="AM130" i="28" s="1"/>
  <c r="I36" i="28"/>
  <c r="U74" i="28" s="1"/>
  <c r="AG112" i="28" s="1"/>
  <c r="M48" i="28"/>
  <c r="Y86" i="28" s="1"/>
  <c r="AK124" i="28" s="1"/>
  <c r="V80" i="28"/>
  <c r="T73" i="28"/>
  <c r="E5" i="28"/>
  <c r="R67" i="28"/>
  <c r="AD105" i="28" s="1"/>
  <c r="K41" i="28"/>
  <c r="W79" i="28" s="1"/>
  <c r="AI117" i="28" s="1"/>
  <c r="O53" i="28"/>
  <c r="AA91" i="28" s="1"/>
  <c r="AM129" i="28" s="1"/>
  <c r="Q59" i="28"/>
  <c r="AC97" i="28" s="1"/>
  <c r="AO135" i="28" s="1"/>
  <c r="M47" i="28"/>
  <c r="Y85" i="28" s="1"/>
  <c r="AK123" i="28" s="1"/>
  <c r="I35" i="28"/>
  <c r="U73" i="28" s="1"/>
  <c r="AG111" i="28" s="1"/>
  <c r="AJ121" i="28"/>
  <c r="AL127" i="28"/>
  <c r="X86" i="28"/>
  <c r="Z91" i="28"/>
  <c r="AF109" i="28"/>
  <c r="I27" i="29"/>
  <c r="H19" i="29"/>
  <c r="H32" i="27"/>
  <c r="N222" i="28" s="1"/>
  <c r="F27" i="27"/>
  <c r="I145" i="28" s="1"/>
  <c r="F21" i="27"/>
  <c r="F31" i="28" s="1"/>
  <c r="G25" i="27"/>
  <c r="J143" i="28" s="1"/>
  <c r="G26" i="27"/>
  <c r="J144" i="28" s="1"/>
  <c r="H23" i="27"/>
  <c r="K141" i="28" s="1"/>
  <c r="G19" i="27"/>
  <c r="G29" i="28" s="1"/>
  <c r="G20" i="27"/>
  <c r="G30" i="28" s="1"/>
  <c r="H17" i="27"/>
  <c r="H27" i="28" s="1"/>
  <c r="H14" i="15"/>
  <c r="G14" i="15"/>
  <c r="F14" i="15"/>
  <c r="C16" i="15"/>
  <c r="BL17" i="26"/>
  <c r="BK17" i="26"/>
  <c r="BJ17" i="26"/>
  <c r="BI17" i="26"/>
  <c r="BH17" i="26"/>
  <c r="BG17" i="26"/>
  <c r="BF17" i="26"/>
  <c r="BE17" i="26"/>
  <c r="BD17" i="26"/>
  <c r="BC17" i="26"/>
  <c r="BB17" i="26"/>
  <c r="BA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D8" i="28" l="1"/>
  <c r="E7" i="28"/>
  <c r="O219" i="28"/>
  <c r="J29" i="27"/>
  <c r="AK247" i="28"/>
  <c r="AE239" i="28"/>
  <c r="AQ253" i="28" s="1"/>
  <c r="AP253" i="28"/>
  <c r="T225" i="28"/>
  <c r="Z233" i="28"/>
  <c r="Z236" i="28"/>
  <c r="T228" i="28"/>
  <c r="AE242" i="28"/>
  <c r="AK250" i="28"/>
  <c r="U171" i="28"/>
  <c r="AG197" i="28" s="1"/>
  <c r="L151" i="28"/>
  <c r="W177" i="28"/>
  <c r="N157" i="28"/>
  <c r="AI201" i="28"/>
  <c r="AI202" i="28"/>
  <c r="AF197" i="28"/>
  <c r="Q161" i="28"/>
  <c r="Z181" i="28"/>
  <c r="M150" i="28"/>
  <c r="V170" i="28"/>
  <c r="AH196" i="28" s="1"/>
  <c r="Q162" i="28"/>
  <c r="Z182" i="28"/>
  <c r="AI199" i="28"/>
  <c r="X176" i="28"/>
  <c r="AJ202" i="28" s="1"/>
  <c r="O156" i="28"/>
  <c r="R159" i="28"/>
  <c r="AD185" i="28" s="1"/>
  <c r="AP211" i="28" s="1"/>
  <c r="AA179" i="28"/>
  <c r="AM205" i="28" s="1"/>
  <c r="N147" i="28"/>
  <c r="W167" i="28"/>
  <c r="M149" i="28"/>
  <c r="V169" i="28"/>
  <c r="Q159" i="28"/>
  <c r="Z179" i="28"/>
  <c r="Y173" i="28"/>
  <c r="AK199" i="28" s="1"/>
  <c r="P153" i="28"/>
  <c r="X175" i="28"/>
  <c r="AJ201" i="28" s="1"/>
  <c r="O155" i="28"/>
  <c r="X77" i="28"/>
  <c r="AN135" i="28"/>
  <c r="AN136" i="28"/>
  <c r="S67" i="28"/>
  <c r="P53" i="28"/>
  <c r="AB91" i="28" s="1"/>
  <c r="AN129" i="28" s="1"/>
  <c r="L41" i="28"/>
  <c r="X79" i="28" s="1"/>
  <c r="AJ117" i="28" s="1"/>
  <c r="R59" i="28"/>
  <c r="AD97" i="28" s="1"/>
  <c r="AP135" i="28" s="1"/>
  <c r="J35" i="28"/>
  <c r="N47" i="28"/>
  <c r="Z85" i="28" s="1"/>
  <c r="AL123" i="28" s="1"/>
  <c r="F5" i="28"/>
  <c r="R69" i="28"/>
  <c r="AD107" i="28" s="1"/>
  <c r="K43" i="28"/>
  <c r="W81" i="28" s="1"/>
  <c r="AI119" i="28" s="1"/>
  <c r="Q61" i="28"/>
  <c r="AC99" i="28" s="1"/>
  <c r="AO137" i="28" s="1"/>
  <c r="I37" i="28"/>
  <c r="U75" i="28" s="1"/>
  <c r="AG113" i="28" s="1"/>
  <c r="M49" i="28"/>
  <c r="Y87" i="28" s="1"/>
  <c r="AK125" i="28" s="1"/>
  <c r="O55" i="28"/>
  <c r="AA93" i="28" s="1"/>
  <c r="AM131" i="28" s="1"/>
  <c r="X87" i="28"/>
  <c r="V81" i="28"/>
  <c r="Z93" i="28"/>
  <c r="AJ124" i="28"/>
  <c r="AB99" i="28"/>
  <c r="AD95" i="28"/>
  <c r="AH117" i="28"/>
  <c r="AL130" i="28"/>
  <c r="S68" i="28"/>
  <c r="P54" i="28"/>
  <c r="AB92" i="28" s="1"/>
  <c r="AN130" i="28" s="1"/>
  <c r="R60" i="28"/>
  <c r="AD98" i="28" s="1"/>
  <c r="AP136" i="28" s="1"/>
  <c r="L42" i="28"/>
  <c r="N48" i="28"/>
  <c r="J36" i="28"/>
  <c r="V74" i="28" s="1"/>
  <c r="AH112" i="28" s="1"/>
  <c r="F6" i="28"/>
  <c r="AL129" i="28"/>
  <c r="AE103" i="28"/>
  <c r="T65" i="28"/>
  <c r="AF103" i="28" s="1"/>
  <c r="S57" i="28"/>
  <c r="AE95" i="28" s="1"/>
  <c r="AQ133" i="28" s="1"/>
  <c r="M39" i="28"/>
  <c r="Y77" i="28" s="1"/>
  <c r="AK115" i="28" s="1"/>
  <c r="Q51" i="28"/>
  <c r="AC89" i="28" s="1"/>
  <c r="AO127" i="28" s="1"/>
  <c r="O45" i="28"/>
  <c r="K33" i="28"/>
  <c r="G2" i="28"/>
  <c r="AF111" i="28"/>
  <c r="AH118" i="28"/>
  <c r="T75" i="28"/>
  <c r="AC107" i="28"/>
  <c r="AJ123" i="28"/>
  <c r="AF112" i="28"/>
  <c r="AB89" i="28"/>
  <c r="J27" i="29"/>
  <c r="I19" i="29"/>
  <c r="G27" i="27"/>
  <c r="J145" i="28" s="1"/>
  <c r="I32" i="27"/>
  <c r="O222" i="28" s="1"/>
  <c r="H20" i="27"/>
  <c r="H30" i="28" s="1"/>
  <c r="I17" i="27"/>
  <c r="I27" i="28" s="1"/>
  <c r="H19" i="27"/>
  <c r="H29" i="28" s="1"/>
  <c r="G21" i="27"/>
  <c r="G31" i="28" s="1"/>
  <c r="H26" i="27"/>
  <c r="K144" i="28" s="1"/>
  <c r="I23" i="27"/>
  <c r="L141" i="28" s="1"/>
  <c r="H25" i="27"/>
  <c r="K143" i="28" s="1"/>
  <c r="J17" i="25"/>
  <c r="K17" i="24"/>
  <c r="R17" i="25"/>
  <c r="S17" i="24"/>
  <c r="Z17" i="25"/>
  <c r="AA17" i="24"/>
  <c r="AH17" i="25"/>
  <c r="AI17" i="24"/>
  <c r="AP17" i="25"/>
  <c r="AQ17" i="24"/>
  <c r="AX17" i="25"/>
  <c r="AY17" i="24"/>
  <c r="BF17" i="25"/>
  <c r="BG17" i="24"/>
  <c r="G17" i="25"/>
  <c r="H17" i="24"/>
  <c r="K17" i="25"/>
  <c r="L17" i="24"/>
  <c r="O17" i="25"/>
  <c r="P17" i="24"/>
  <c r="S17" i="25"/>
  <c r="T17" i="24"/>
  <c r="W17" i="25"/>
  <c r="X17" i="24"/>
  <c r="AA17" i="25"/>
  <c r="AB17" i="24"/>
  <c r="AE17" i="25"/>
  <c r="AF17" i="24"/>
  <c r="AI17" i="25"/>
  <c r="AJ17" i="24"/>
  <c r="AM17" i="25"/>
  <c r="AN17" i="24"/>
  <c r="AQ17" i="25"/>
  <c r="AR17" i="24"/>
  <c r="AU17" i="25"/>
  <c r="AV17" i="24"/>
  <c r="AY17" i="25"/>
  <c r="AZ17" i="24"/>
  <c r="BC17" i="25"/>
  <c r="BD17" i="24"/>
  <c r="BG17" i="25"/>
  <c r="BH17" i="24"/>
  <c r="BK17" i="25"/>
  <c r="BL17" i="24"/>
  <c r="F17" i="25"/>
  <c r="G17" i="24"/>
  <c r="N17" i="25"/>
  <c r="O17" i="24"/>
  <c r="V17" i="25"/>
  <c r="W17" i="24"/>
  <c r="AD17" i="25"/>
  <c r="AE17" i="24"/>
  <c r="AL17" i="25"/>
  <c r="AM17" i="24"/>
  <c r="AT17" i="25"/>
  <c r="AU17" i="24"/>
  <c r="BB17" i="25"/>
  <c r="BC17" i="24"/>
  <c r="BJ17" i="25"/>
  <c r="BK17" i="24"/>
  <c r="H17" i="25"/>
  <c r="I17" i="24"/>
  <c r="M17" i="24"/>
  <c r="L17" i="25"/>
  <c r="P17" i="25"/>
  <c r="Q17" i="24"/>
  <c r="U17" i="24"/>
  <c r="T17" i="25"/>
  <c r="X17" i="25"/>
  <c r="Y17" i="24"/>
  <c r="AC17" i="24"/>
  <c r="AB17" i="25"/>
  <c r="AF17" i="25"/>
  <c r="AG17" i="24"/>
  <c r="AJ17" i="25"/>
  <c r="AK17" i="24"/>
  <c r="AN17" i="25"/>
  <c r="AO17" i="24"/>
  <c r="AR17" i="25"/>
  <c r="AS17" i="24"/>
  <c r="AV17" i="25"/>
  <c r="AW17" i="24"/>
  <c r="AZ17" i="25"/>
  <c r="BA17" i="24"/>
  <c r="BD17" i="25"/>
  <c r="BE17" i="24"/>
  <c r="BH17" i="25"/>
  <c r="BI17" i="24"/>
  <c r="E17" i="25"/>
  <c r="F17" i="24"/>
  <c r="I17" i="25"/>
  <c r="J17" i="24"/>
  <c r="M17" i="25"/>
  <c r="N17" i="24"/>
  <c r="Q17" i="25"/>
  <c r="R17" i="24"/>
  <c r="U17" i="25"/>
  <c r="V17" i="24"/>
  <c r="Y17" i="25"/>
  <c r="Z17" i="24"/>
  <c r="AC17" i="25"/>
  <c r="AD17" i="24"/>
  <c r="AG17" i="25"/>
  <c r="AH17" i="24"/>
  <c r="AK17" i="25"/>
  <c r="AL17" i="24"/>
  <c r="AO17" i="25"/>
  <c r="AP17" i="24"/>
  <c r="AS17" i="25"/>
  <c r="AT17" i="24"/>
  <c r="AW17" i="25"/>
  <c r="AX17" i="24"/>
  <c r="BA17" i="25"/>
  <c r="BB17" i="24"/>
  <c r="BE17" i="25"/>
  <c r="BF17" i="24"/>
  <c r="BI17" i="25"/>
  <c r="BJ17" i="24"/>
  <c r="E8" i="28" l="1"/>
  <c r="F7" i="28"/>
  <c r="P219" i="28"/>
  <c r="K29" i="27"/>
  <c r="AF239" i="28"/>
  <c r="AL247" i="28"/>
  <c r="U225" i="28"/>
  <c r="AA233" i="28"/>
  <c r="U228" i="28"/>
  <c r="AA236" i="28"/>
  <c r="AQ256" i="28"/>
  <c r="AL250" i="28"/>
  <c r="AF242" i="28"/>
  <c r="AR256" i="28" s="1"/>
  <c r="W169" i="28"/>
  <c r="AI195" i="28" s="1"/>
  <c r="N149" i="28"/>
  <c r="AL207" i="28"/>
  <c r="AI203" i="28"/>
  <c r="O147" i="28"/>
  <c r="X167" i="28"/>
  <c r="AJ193" i="28" s="1"/>
  <c r="M151" i="28"/>
  <c r="V171" i="28"/>
  <c r="S159" i="28"/>
  <c r="AE185" i="28" s="1"/>
  <c r="AQ211" i="28" s="1"/>
  <c r="AB179" i="28"/>
  <c r="AN205" i="28" s="1"/>
  <c r="AL205" i="28"/>
  <c r="Y175" i="28"/>
  <c r="P155" i="28"/>
  <c r="AC188" i="28"/>
  <c r="AC187" i="28"/>
  <c r="O157" i="28"/>
  <c r="X177" i="28"/>
  <c r="AJ203" i="28" s="1"/>
  <c r="AH195" i="28"/>
  <c r="R161" i="28"/>
  <c r="AD187" i="28" s="1"/>
  <c r="AP213" i="28" s="1"/>
  <c r="AA181" i="28"/>
  <c r="AM207" i="28" s="1"/>
  <c r="AI193" i="28"/>
  <c r="AA182" i="28"/>
  <c r="AM208" i="28" s="1"/>
  <c r="R162" i="28"/>
  <c r="AD188" i="28" s="1"/>
  <c r="AP214" i="28" s="1"/>
  <c r="Q163" i="28"/>
  <c r="Z183" i="28"/>
  <c r="N150" i="28"/>
  <c r="W170" i="28"/>
  <c r="AC185" i="28"/>
  <c r="Z173" i="28"/>
  <c r="Q153" i="28"/>
  <c r="AL208" i="28"/>
  <c r="Y176" i="28"/>
  <c r="AK202" i="28" s="1"/>
  <c r="P156" i="28"/>
  <c r="AJ125" i="28"/>
  <c r="M41" i="28"/>
  <c r="T67" i="28"/>
  <c r="AF105" i="28" s="1"/>
  <c r="K35" i="28"/>
  <c r="W73" i="28" s="1"/>
  <c r="AI111" i="28" s="1"/>
  <c r="Q53" i="28"/>
  <c r="S59" i="28"/>
  <c r="AE97" i="28" s="1"/>
  <c r="AQ135" i="28" s="1"/>
  <c r="O47" i="28"/>
  <c r="G5" i="28"/>
  <c r="AN127" i="28"/>
  <c r="X80" i="28"/>
  <c r="AN137" i="28"/>
  <c r="Z86" i="28"/>
  <c r="AE106" i="28"/>
  <c r="AH119" i="28"/>
  <c r="AJ115" i="28"/>
  <c r="S69" i="28"/>
  <c r="L43" i="28"/>
  <c r="P55" i="28"/>
  <c r="N49" i="28"/>
  <c r="J37" i="28"/>
  <c r="R61" i="28"/>
  <c r="AA83" i="28"/>
  <c r="H2" i="28"/>
  <c r="N39" i="28"/>
  <c r="U65" i="28"/>
  <c r="AG103" i="28" s="1"/>
  <c r="R51" i="28"/>
  <c r="L33" i="28"/>
  <c r="X71" i="28" s="1"/>
  <c r="AJ109" i="28" s="1"/>
  <c r="P45" i="28"/>
  <c r="AB83" i="28" s="1"/>
  <c r="AN121" i="28" s="1"/>
  <c r="T57" i="28"/>
  <c r="AF113" i="28"/>
  <c r="T68" i="28"/>
  <c r="AF106" i="28" s="1"/>
  <c r="G6" i="28"/>
  <c r="Q54" i="28"/>
  <c r="M42" i="28"/>
  <c r="Y80" i="28" s="1"/>
  <c r="AK118" i="28" s="1"/>
  <c r="K36" i="28"/>
  <c r="S60" i="28"/>
  <c r="O48" i="28"/>
  <c r="AA86" i="28" s="1"/>
  <c r="AM124" i="28" s="1"/>
  <c r="W71" i="28"/>
  <c r="AP133" i="28"/>
  <c r="AL131" i="28"/>
  <c r="V73" i="28"/>
  <c r="AE105" i="28"/>
  <c r="K27" i="29"/>
  <c r="J19" i="29"/>
  <c r="J32" i="27"/>
  <c r="P222" i="28" s="1"/>
  <c r="H27" i="27"/>
  <c r="K145" i="28" s="1"/>
  <c r="H21" i="27"/>
  <c r="H31" i="28" s="1"/>
  <c r="I26" i="27"/>
  <c r="L144" i="28" s="1"/>
  <c r="J23" i="27"/>
  <c r="M141" i="28" s="1"/>
  <c r="I25" i="27"/>
  <c r="L143" i="28" s="1"/>
  <c r="I20" i="27"/>
  <c r="I30" i="28" s="1"/>
  <c r="J17" i="27"/>
  <c r="J27" i="28" s="1"/>
  <c r="I19" i="27"/>
  <c r="I29" i="28" s="1"/>
  <c r="F8" i="28" l="1"/>
  <c r="Z87" i="28"/>
  <c r="Q219" i="28"/>
  <c r="L29" i="27"/>
  <c r="AM250" i="28"/>
  <c r="AG242" i="28"/>
  <c r="AS256" i="28" s="1"/>
  <c r="V225" i="28"/>
  <c r="AB233" i="28"/>
  <c r="AG239" i="28"/>
  <c r="AS253" i="28" s="1"/>
  <c r="AM247" i="28"/>
  <c r="V228" i="28"/>
  <c r="AB236" i="28"/>
  <c r="AR253" i="28"/>
  <c r="AA183" i="28"/>
  <c r="AM209" i="28" s="1"/>
  <c r="R163" i="28"/>
  <c r="AD189" i="28" s="1"/>
  <c r="AP215" i="28" s="1"/>
  <c r="AA173" i="28"/>
  <c r="AM199" i="28" s="1"/>
  <c r="R153" i="28"/>
  <c r="AI196" i="28"/>
  <c r="AC189" i="28"/>
  <c r="S161" i="28"/>
  <c r="AE187" i="28" s="1"/>
  <c r="AQ213" i="28" s="1"/>
  <c r="AB181" i="28"/>
  <c r="AN207" i="28" s="1"/>
  <c r="AH197" i="28"/>
  <c r="S162" i="28"/>
  <c r="AE188" i="28" s="1"/>
  <c r="AQ214" i="28" s="1"/>
  <c r="AB182" i="28"/>
  <c r="X169" i="28"/>
  <c r="O149" i="28"/>
  <c r="N151" i="28"/>
  <c r="W171" i="28"/>
  <c r="AI197" i="28" s="1"/>
  <c r="Y167" i="28"/>
  <c r="P147" i="28"/>
  <c r="T159" i="28"/>
  <c r="AC179" i="28"/>
  <c r="AO211" i="28"/>
  <c r="Z176" i="28"/>
  <c r="AL202" i="28" s="1"/>
  <c r="Q156" i="28"/>
  <c r="AO214" i="28"/>
  <c r="AK201" i="28"/>
  <c r="Y177" i="28"/>
  <c r="AK203" i="28" s="1"/>
  <c r="P157" i="28"/>
  <c r="Q155" i="28"/>
  <c r="Z175" i="28"/>
  <c r="AL201" i="28" s="1"/>
  <c r="AO213" i="28"/>
  <c r="G7" i="28"/>
  <c r="G8" i="28" s="1"/>
  <c r="O150" i="28"/>
  <c r="X170" i="28"/>
  <c r="AJ196" i="28" s="1"/>
  <c r="AL199" i="28"/>
  <c r="AL209" i="28"/>
  <c r="AE98" i="28"/>
  <c r="AA85" i="28"/>
  <c r="V65" i="28"/>
  <c r="O39" i="28"/>
  <c r="U57" i="28"/>
  <c r="AG95" i="28" s="1"/>
  <c r="AS133" i="28" s="1"/>
  <c r="M33" i="28"/>
  <c r="Q45" i="28"/>
  <c r="S51" i="28"/>
  <c r="I2" i="28"/>
  <c r="W74" i="28"/>
  <c r="Z77" i="28"/>
  <c r="AJ118" i="28"/>
  <c r="Y79" i="28"/>
  <c r="U67" i="28"/>
  <c r="AG105" i="28" s="1"/>
  <c r="R53" i="28"/>
  <c r="AD91" i="28" s="1"/>
  <c r="AP129" i="28" s="1"/>
  <c r="N41" i="28"/>
  <c r="Z79" i="28" s="1"/>
  <c r="AL117" i="28" s="1"/>
  <c r="L35" i="28"/>
  <c r="P47" i="28"/>
  <c r="AB85" i="28" s="1"/>
  <c r="AN123" i="28" s="1"/>
  <c r="T59" i="28"/>
  <c r="H5" i="28"/>
  <c r="N42" i="28"/>
  <c r="U68" i="28"/>
  <c r="R54" i="28"/>
  <c r="AD92" i="28" s="1"/>
  <c r="AP130" i="28" s="1"/>
  <c r="L36" i="28"/>
  <c r="X74" i="28" s="1"/>
  <c r="AJ112" i="28" s="1"/>
  <c r="P48" i="28"/>
  <c r="AB86" i="28" s="1"/>
  <c r="AN124" i="28" s="1"/>
  <c r="T60" i="28"/>
  <c r="AF98" i="28" s="1"/>
  <c r="AR136" i="28" s="1"/>
  <c r="H6" i="28"/>
  <c r="AM121" i="28"/>
  <c r="AB93" i="28"/>
  <c r="AC91" i="28"/>
  <c r="AF95" i="28"/>
  <c r="V75" i="28"/>
  <c r="AE107" i="28"/>
  <c r="T69" i="28"/>
  <c r="AF107" i="28" s="1"/>
  <c r="Q55" i="28"/>
  <c r="AC93" i="28" s="1"/>
  <c r="AO131" i="28" s="1"/>
  <c r="M43" i="28"/>
  <c r="Y81" i="28" s="1"/>
  <c r="AK119" i="28" s="1"/>
  <c r="S61" i="28"/>
  <c r="AE99" i="28" s="1"/>
  <c r="AQ137" i="28" s="1"/>
  <c r="O49" i="28"/>
  <c r="K37" i="28"/>
  <c r="W75" i="28" s="1"/>
  <c r="AI113" i="28" s="1"/>
  <c r="AH111" i="28"/>
  <c r="AI109" i="28"/>
  <c r="AC92" i="28"/>
  <c r="AD89" i="28"/>
  <c r="AD99" i="28"/>
  <c r="X81" i="28"/>
  <c r="AL124" i="28"/>
  <c r="L27" i="29"/>
  <c r="K19" i="29"/>
  <c r="K32" i="27"/>
  <c r="Q222" i="28" s="1"/>
  <c r="I27" i="27"/>
  <c r="L145" i="28" s="1"/>
  <c r="I21" i="27"/>
  <c r="I31" i="28" s="1"/>
  <c r="J19" i="27"/>
  <c r="J29" i="28" s="1"/>
  <c r="J20" i="27"/>
  <c r="J30" i="28" s="1"/>
  <c r="K17" i="27"/>
  <c r="K27" i="28" s="1"/>
  <c r="J25" i="27"/>
  <c r="M143" i="28" s="1"/>
  <c r="J26" i="27"/>
  <c r="M144" i="28" s="1"/>
  <c r="K23" i="27"/>
  <c r="N141" i="28" s="1"/>
  <c r="AL125" i="28" l="1"/>
  <c r="H7" i="28"/>
  <c r="W225" i="28"/>
  <c r="AC233" i="28"/>
  <c r="W228" i="28"/>
  <c r="AC236" i="28"/>
  <c r="AH239" i="28"/>
  <c r="AN247" i="28"/>
  <c r="AH242" i="28"/>
  <c r="AN250" i="28"/>
  <c r="R219" i="28"/>
  <c r="M29" i="27"/>
  <c r="P149" i="28"/>
  <c r="Y169" i="28"/>
  <c r="AK195" i="28" s="1"/>
  <c r="AO205" i="28"/>
  <c r="O151" i="28"/>
  <c r="X171" i="28"/>
  <c r="AJ197" i="28" s="1"/>
  <c r="AA176" i="28"/>
  <c r="R156" i="28"/>
  <c r="AB183" i="28"/>
  <c r="S163" i="28"/>
  <c r="AC182" i="28"/>
  <c r="AO208" i="28" s="1"/>
  <c r="T162" i="28"/>
  <c r="AF188" i="28" s="1"/>
  <c r="AF185" i="28"/>
  <c r="Z177" i="28"/>
  <c r="Q157" i="28"/>
  <c r="Q147" i="28"/>
  <c r="Z167" i="28"/>
  <c r="AL193" i="28" s="1"/>
  <c r="T161" i="28"/>
  <c r="AC181" i="28"/>
  <c r="S153" i="28"/>
  <c r="AB173" i="28"/>
  <c r="R155" i="28"/>
  <c r="AA175" i="28"/>
  <c r="AN208" i="28"/>
  <c r="P150" i="28"/>
  <c r="Y170" i="28"/>
  <c r="AK196" i="28" s="1"/>
  <c r="H8" i="28"/>
  <c r="AK193" i="28"/>
  <c r="AJ195" i="28"/>
  <c r="AO215" i="28"/>
  <c r="U159" i="28"/>
  <c r="AG185" i="28" s="1"/>
  <c r="AS211" i="28" s="1"/>
  <c r="AD179" i="28"/>
  <c r="AP205" i="28" s="1"/>
  <c r="AA87" i="28"/>
  <c r="AN131" i="28"/>
  <c r="AI112" i="28"/>
  <c r="AE89" i="28"/>
  <c r="AQ127" i="28" s="1"/>
  <c r="AA77" i="28"/>
  <c r="AM115" i="28" s="1"/>
  <c r="W65" i="28"/>
  <c r="P39" i="28"/>
  <c r="AB77" i="28" s="1"/>
  <c r="AN115" i="28" s="1"/>
  <c r="V57" i="28"/>
  <c r="T51" i="28"/>
  <c r="AF89" i="28" s="1"/>
  <c r="AR127" i="28" s="1"/>
  <c r="N33" i="28"/>
  <c r="Z71" i="28" s="1"/>
  <c r="AL109" i="28" s="1"/>
  <c r="R45" i="28"/>
  <c r="J2" i="28"/>
  <c r="Z80" i="28"/>
  <c r="X73" i="28"/>
  <c r="AC83" i="28"/>
  <c r="AH103" i="28"/>
  <c r="AQ136" i="28"/>
  <c r="U69" i="28"/>
  <c r="AG107" i="28" s="1"/>
  <c r="R55" i="28"/>
  <c r="AD93" i="28" s="1"/>
  <c r="AP131" i="28" s="1"/>
  <c r="N43" i="28"/>
  <c r="Z81" i="28" s="1"/>
  <c r="AL119" i="28" s="1"/>
  <c r="P49" i="28"/>
  <c r="AB87" i="28" s="1"/>
  <c r="AN125" i="28" s="1"/>
  <c r="T61" i="28"/>
  <c r="L37" i="28"/>
  <c r="X75" i="28" s="1"/>
  <c r="AJ113" i="28" s="1"/>
  <c r="AJ119" i="28"/>
  <c r="AP127" i="28"/>
  <c r="AH113" i="28"/>
  <c r="V68" i="28"/>
  <c r="AH106" i="28" s="1"/>
  <c r="S54" i="28"/>
  <c r="O42" i="28"/>
  <c r="AA80" i="28" s="1"/>
  <c r="AM118" i="28" s="1"/>
  <c r="M36" i="28"/>
  <c r="Y74" i="28" s="1"/>
  <c r="AK112" i="28" s="1"/>
  <c r="U60" i="28"/>
  <c r="AG98" i="28" s="1"/>
  <c r="AS136" i="28" s="1"/>
  <c r="Q48" i="28"/>
  <c r="I6" i="28"/>
  <c r="AP137" i="28"/>
  <c r="AK117" i="28"/>
  <c r="AL115" i="28"/>
  <c r="Y71" i="28"/>
  <c r="AG106" i="28"/>
  <c r="V67" i="28"/>
  <c r="U59" i="28"/>
  <c r="AG97" i="28" s="1"/>
  <c r="AS135" i="28" s="1"/>
  <c r="S53" i="28"/>
  <c r="O41" i="28"/>
  <c r="AA79" i="28" s="1"/>
  <c r="AM117" i="28" s="1"/>
  <c r="Q47" i="28"/>
  <c r="AC85" i="28" s="1"/>
  <c r="AO123" i="28" s="1"/>
  <c r="M35" i="28"/>
  <c r="Y73" i="28" s="1"/>
  <c r="AK111" i="28" s="1"/>
  <c r="AO130" i="28"/>
  <c r="AR133" i="28"/>
  <c r="AO129" i="28"/>
  <c r="AF97" i="28"/>
  <c r="AM123" i="28"/>
  <c r="M27" i="29"/>
  <c r="L19" i="29"/>
  <c r="L32" i="27"/>
  <c r="R222" i="28" s="1"/>
  <c r="J27" i="27"/>
  <c r="M145" i="28" s="1"/>
  <c r="J21" i="27"/>
  <c r="J31" i="28" s="1"/>
  <c r="K19" i="27"/>
  <c r="K29" i="28" s="1"/>
  <c r="K20" i="27"/>
  <c r="K30" i="28" s="1"/>
  <c r="L17" i="27"/>
  <c r="L27" i="28" s="1"/>
  <c r="K25" i="27"/>
  <c r="N143" i="28" s="1"/>
  <c r="K26" i="27"/>
  <c r="N144" i="28" s="1"/>
  <c r="L23" i="27"/>
  <c r="O141" i="28" s="1"/>
  <c r="X228" i="28" l="1"/>
  <c r="AD236" i="28"/>
  <c r="X225" i="28"/>
  <c r="AD233" i="28"/>
  <c r="AT256" i="28"/>
  <c r="AT253" i="28"/>
  <c r="AI239" i="28"/>
  <c r="AU253" i="28" s="1"/>
  <c r="AO247" i="28"/>
  <c r="AO250" i="28"/>
  <c r="AI242" i="28"/>
  <c r="AU256" i="28" s="1"/>
  <c r="S219" i="28"/>
  <c r="N29" i="27"/>
  <c r="AR214" i="28"/>
  <c r="AN209" i="28"/>
  <c r="Q150" i="28"/>
  <c r="Z170" i="28"/>
  <c r="AL196" i="28" s="1"/>
  <c r="AB176" i="28"/>
  <c r="AN202" i="28" s="1"/>
  <c r="S156" i="28"/>
  <c r="U161" i="28"/>
  <c r="AG187" i="28" s="1"/>
  <c r="AS213" i="28" s="1"/>
  <c r="AD181" i="28"/>
  <c r="AP207" i="28" s="1"/>
  <c r="AF187" i="28"/>
  <c r="AC173" i="28"/>
  <c r="T153" i="28"/>
  <c r="T163" i="28"/>
  <c r="AF189" i="28" s="1"/>
  <c r="AR215" i="28" s="1"/>
  <c r="AC183" i="28"/>
  <c r="AO209" i="28" s="1"/>
  <c r="AR211" i="28"/>
  <c r="AM201" i="28"/>
  <c r="Q149" i="28"/>
  <c r="Z169" i="28"/>
  <c r="AL203" i="28"/>
  <c r="U162" i="28"/>
  <c r="AG188" i="28" s="1"/>
  <c r="AS214" i="28" s="1"/>
  <c r="AD182" i="28"/>
  <c r="AA177" i="28"/>
  <c r="AM203" i="28" s="1"/>
  <c r="R157" i="28"/>
  <c r="R147" i="28"/>
  <c r="AA167" i="28"/>
  <c r="V159" i="28"/>
  <c r="AE179" i="28"/>
  <c r="AO207" i="28"/>
  <c r="Y171" i="28"/>
  <c r="P151" i="28"/>
  <c r="AN199" i="28"/>
  <c r="AE189" i="28"/>
  <c r="AM202" i="28"/>
  <c r="AB175" i="28"/>
  <c r="AN201" i="28" s="1"/>
  <c r="S155" i="28"/>
  <c r="W68" i="28"/>
  <c r="P42" i="28"/>
  <c r="AB80" i="28" s="1"/>
  <c r="AN118" i="28" s="1"/>
  <c r="V60" i="28"/>
  <c r="T54" i="28"/>
  <c r="AF92" i="28" s="1"/>
  <c r="AR130" i="28" s="1"/>
  <c r="N36" i="28"/>
  <c r="R48" i="28"/>
  <c r="AD86" i="28" s="1"/>
  <c r="AP124" i="28" s="1"/>
  <c r="J6" i="28"/>
  <c r="AH105" i="28"/>
  <c r="AO121" i="28"/>
  <c r="AJ111" i="28"/>
  <c r="AH95" i="28"/>
  <c r="X65" i="28"/>
  <c r="W57" i="28"/>
  <c r="AI95" i="28" s="1"/>
  <c r="AU133" i="28" s="1"/>
  <c r="U51" i="28"/>
  <c r="Q39" i="28"/>
  <c r="S45" i="28"/>
  <c r="O33" i="28"/>
  <c r="K2" i="28"/>
  <c r="AK109" i="28"/>
  <c r="AE92" i="28"/>
  <c r="P41" i="28"/>
  <c r="AB79" i="28" s="1"/>
  <c r="AN117" i="28" s="1"/>
  <c r="W67" i="28"/>
  <c r="AI105" i="28" s="1"/>
  <c r="V59" i="28"/>
  <c r="AH97" i="28" s="1"/>
  <c r="AT135" i="28" s="1"/>
  <c r="R47" i="28"/>
  <c r="T53" i="28"/>
  <c r="AF91" i="28" s="1"/>
  <c r="AR129" i="28" s="1"/>
  <c r="N35" i="28"/>
  <c r="Z73" i="28" s="1"/>
  <c r="AL111" i="28" s="1"/>
  <c r="AD83" i="28"/>
  <c r="AP121" i="28" s="1"/>
  <c r="AM125" i="28"/>
  <c r="AC86" i="28"/>
  <c r="O43" i="28"/>
  <c r="V69" i="28"/>
  <c r="U61" i="28"/>
  <c r="AG99" i="28" s="1"/>
  <c r="AS137" i="28" s="1"/>
  <c r="S55" i="28"/>
  <c r="Q49" i="28"/>
  <c r="AC87" i="28" s="1"/>
  <c r="AO125" i="28" s="1"/>
  <c r="M37" i="28"/>
  <c r="AR135" i="28"/>
  <c r="AE91" i="28"/>
  <c r="AF99" i="28"/>
  <c r="AL118" i="28"/>
  <c r="AI103" i="28"/>
  <c r="N27" i="29"/>
  <c r="M19" i="29"/>
  <c r="M32" i="27"/>
  <c r="S222" i="28" s="1"/>
  <c r="K27" i="27"/>
  <c r="N145" i="28" s="1"/>
  <c r="K21" i="27"/>
  <c r="K31" i="28" s="1"/>
  <c r="L26" i="27"/>
  <c r="O144" i="28" s="1"/>
  <c r="M23" i="27"/>
  <c r="P141" i="28" s="1"/>
  <c r="L25" i="27"/>
  <c r="O143" i="28" s="1"/>
  <c r="L20" i="27"/>
  <c r="L30" i="28" s="1"/>
  <c r="M17" i="27"/>
  <c r="M27" i="28" s="1"/>
  <c r="L19" i="27"/>
  <c r="L29" i="28" s="1"/>
  <c r="C17" i="15"/>
  <c r="C14" i="15"/>
  <c r="BL23" i="26"/>
  <c r="BK23" i="26"/>
  <c r="BJ23" i="26"/>
  <c r="BI23" i="26"/>
  <c r="BH23" i="26"/>
  <c r="BG23" i="26"/>
  <c r="BF23" i="26"/>
  <c r="BE23" i="26"/>
  <c r="BD23" i="26"/>
  <c r="BC23" i="26"/>
  <c r="BB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8" i="26"/>
  <c r="D17" i="15" s="1"/>
  <c r="D7" i="26"/>
  <c r="D16" i="15" s="1"/>
  <c r="D5" i="26"/>
  <c r="D14" i="15" s="1"/>
  <c r="D24" i="26"/>
  <c r="D18" i="26"/>
  <c r="Y228" i="28" l="1"/>
  <c r="AE236" i="28"/>
  <c r="Y225" i="28"/>
  <c r="AE233" i="28"/>
  <c r="AP250" i="28"/>
  <c r="AJ242" i="28"/>
  <c r="T219" i="28"/>
  <c r="O29" i="27"/>
  <c r="AJ239" i="28"/>
  <c r="AP247" i="28"/>
  <c r="S147" i="28"/>
  <c r="AB167" i="28"/>
  <c r="AN193" i="28" s="1"/>
  <c r="V161" i="28"/>
  <c r="AE181" i="28"/>
  <c r="V162" i="28"/>
  <c r="AH188" i="28" s="1"/>
  <c r="AT214" i="28" s="1"/>
  <c r="AE182" i="28"/>
  <c r="AQ208" i="28" s="1"/>
  <c r="R150" i="28"/>
  <c r="AA170" i="28"/>
  <c r="AM196" i="28" s="1"/>
  <c r="S157" i="28"/>
  <c r="AB177" i="28"/>
  <c r="AN203" i="28" s="1"/>
  <c r="U163" i="28"/>
  <c r="AD183" i="28"/>
  <c r="AP209" i="28" s="1"/>
  <c r="AR213" i="28"/>
  <c r="AQ215" i="28"/>
  <c r="AK197" i="28"/>
  <c r="AM193" i="28"/>
  <c r="AL195" i="28"/>
  <c r="W159" i="28"/>
  <c r="AI185" i="28" s="1"/>
  <c r="AU211" i="28" s="1"/>
  <c r="AF179" i="28"/>
  <c r="AR205" i="28" s="1"/>
  <c r="AC176" i="28"/>
  <c r="T156" i="28"/>
  <c r="AH185" i="28"/>
  <c r="AA169" i="28"/>
  <c r="AM195" i="28" s="1"/>
  <c r="R149" i="28"/>
  <c r="Q151" i="28"/>
  <c r="Z171" i="28"/>
  <c r="AL197" i="28" s="1"/>
  <c r="AQ205" i="28"/>
  <c r="AD173" i="28"/>
  <c r="U153" i="28"/>
  <c r="AP208" i="28"/>
  <c r="AC175" i="28"/>
  <c r="T155" i="28"/>
  <c r="AO199" i="28"/>
  <c r="AA71" i="28"/>
  <c r="AH98" i="28"/>
  <c r="X68" i="28"/>
  <c r="AJ106" i="28" s="1"/>
  <c r="U54" i="28"/>
  <c r="Q42" i="28"/>
  <c r="W60" i="28"/>
  <c r="AI98" i="28" s="1"/>
  <c r="AU136" i="28" s="1"/>
  <c r="S48" i="28"/>
  <c r="O36" i="28"/>
  <c r="AA74" i="28" s="1"/>
  <c r="AM112" i="28" s="1"/>
  <c r="K6" i="28"/>
  <c r="W69" i="28"/>
  <c r="AI107" i="28" s="1"/>
  <c r="T55" i="28"/>
  <c r="AF93" i="28" s="1"/>
  <c r="AR131" i="28" s="1"/>
  <c r="V61" i="28"/>
  <c r="P43" i="28"/>
  <c r="AB81" i="28" s="1"/>
  <c r="AN119" i="28" s="1"/>
  <c r="N37" i="28"/>
  <c r="Z75" i="28" s="1"/>
  <c r="AL113" i="28" s="1"/>
  <c r="R49" i="28"/>
  <c r="AD87" i="28" s="1"/>
  <c r="AP125" i="28" s="1"/>
  <c r="AR137" i="28"/>
  <c r="Y75" i="28"/>
  <c r="AH107" i="28"/>
  <c r="AO124" i="28"/>
  <c r="AE83" i="28"/>
  <c r="AJ103" i="28"/>
  <c r="Y65" i="28"/>
  <c r="AK103" i="28" s="1"/>
  <c r="V51" i="28"/>
  <c r="AH89" i="28" s="1"/>
  <c r="AT127" i="28" s="1"/>
  <c r="R39" i="28"/>
  <c r="AD77" i="28" s="1"/>
  <c r="AP115" i="28" s="1"/>
  <c r="X57" i="28"/>
  <c r="AJ95" i="28" s="1"/>
  <c r="AV133" i="28" s="1"/>
  <c r="T45" i="28"/>
  <c r="AF83" i="28" s="1"/>
  <c r="AR121" i="28" s="1"/>
  <c r="P33" i="28"/>
  <c r="AB71" i="28" s="1"/>
  <c r="AN109" i="28" s="1"/>
  <c r="L2" i="28"/>
  <c r="AD85" i="28"/>
  <c r="AQ129" i="28"/>
  <c r="AA81" i="28"/>
  <c r="AC77" i="28"/>
  <c r="Z74" i="28"/>
  <c r="AI106" i="28"/>
  <c r="Q41" i="28"/>
  <c r="AC79" i="28" s="1"/>
  <c r="X67" i="28"/>
  <c r="AJ105" i="28" s="1"/>
  <c r="O35" i="28"/>
  <c r="AA73" i="28" s="1"/>
  <c r="AM111" i="28" s="1"/>
  <c r="W59" i="28"/>
  <c r="AI97" i="28" s="1"/>
  <c r="U53" i="28"/>
  <c r="S47" i="28"/>
  <c r="AE85" i="28" s="1"/>
  <c r="AQ123" i="28" s="1"/>
  <c r="AE93" i="28"/>
  <c r="AQ130" i="28"/>
  <c r="AG89" i="28"/>
  <c r="AT133" i="28"/>
  <c r="O27" i="29"/>
  <c r="N19" i="29"/>
  <c r="L21" i="27"/>
  <c r="L31" i="28" s="1"/>
  <c r="F16" i="26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S16" i="26" s="1"/>
  <c r="T16" i="26" s="1"/>
  <c r="U16" i="26" s="1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BD16" i="26" s="1"/>
  <c r="BE16" i="26" s="1"/>
  <c r="BF16" i="26" s="1"/>
  <c r="BG16" i="26" s="1"/>
  <c r="BH16" i="26" s="1"/>
  <c r="BI16" i="26" s="1"/>
  <c r="BJ16" i="26" s="1"/>
  <c r="BK16" i="26" s="1"/>
  <c r="BL16" i="26" s="1"/>
  <c r="N32" i="27"/>
  <c r="T222" i="28" s="1"/>
  <c r="L27" i="27"/>
  <c r="O145" i="28" s="1"/>
  <c r="M20" i="27"/>
  <c r="M30" i="28" s="1"/>
  <c r="N17" i="27"/>
  <c r="N27" i="28" s="1"/>
  <c r="M19" i="27"/>
  <c r="M29" i="28" s="1"/>
  <c r="M26" i="27"/>
  <c r="P144" i="28" s="1"/>
  <c r="N23" i="27"/>
  <c r="Q141" i="28" s="1"/>
  <c r="M25" i="27"/>
  <c r="P143" i="28" s="1"/>
  <c r="D21" i="26"/>
  <c r="D20" i="26"/>
  <c r="D12" i="15"/>
  <c r="D19" i="26"/>
  <c r="C11" i="15"/>
  <c r="E18" i="26"/>
  <c r="C13" i="15"/>
  <c r="D25" i="26"/>
  <c r="D11" i="15"/>
  <c r="E24" i="26"/>
  <c r="E27" i="26" s="1"/>
  <c r="D13" i="15"/>
  <c r="C12" i="15"/>
  <c r="D27" i="26"/>
  <c r="D26" i="26"/>
  <c r="H11" i="15"/>
  <c r="H12" i="15"/>
  <c r="H13" i="15"/>
  <c r="H15" i="15"/>
  <c r="H16" i="15"/>
  <c r="H17" i="15"/>
  <c r="C25" i="25"/>
  <c r="D24" i="25"/>
  <c r="C24" i="25"/>
  <c r="C27" i="25" s="1"/>
  <c r="BK23" i="25"/>
  <c r="AF236" i="28" l="1"/>
  <c r="Z228" i="28"/>
  <c r="AV253" i="28"/>
  <c r="AQ247" i="28"/>
  <c r="AK239" i="28"/>
  <c r="AW253" i="28" s="1"/>
  <c r="U219" i="28"/>
  <c r="P29" i="27"/>
  <c r="AF233" i="28"/>
  <c r="Z225" i="28"/>
  <c r="AQ250" i="28"/>
  <c r="AK242" i="28"/>
  <c r="AW256" i="28" s="1"/>
  <c r="AV256" i="28"/>
  <c r="V163" i="28"/>
  <c r="AH189" i="28" s="1"/>
  <c r="AT215" i="28" s="1"/>
  <c r="AE183" i="28"/>
  <c r="AH187" i="28"/>
  <c r="AB170" i="28"/>
  <c r="AN196" i="28" s="1"/>
  <c r="S150" i="28"/>
  <c r="R151" i="28"/>
  <c r="AA171" i="28"/>
  <c r="AM197" i="28" s="1"/>
  <c r="AP199" i="28"/>
  <c r="AC167" i="28"/>
  <c r="T147" i="28"/>
  <c r="AD176" i="28"/>
  <c r="AP202" i="28" s="1"/>
  <c r="U156" i="28"/>
  <c r="W161" i="28"/>
  <c r="AI187" i="28" s="1"/>
  <c r="AU213" i="28" s="1"/>
  <c r="AF181" i="28"/>
  <c r="AR207" i="28" s="1"/>
  <c r="AC177" i="28"/>
  <c r="T157" i="28"/>
  <c r="AF182" i="28"/>
  <c r="W162" i="28"/>
  <c r="AI188" i="28" s="1"/>
  <c r="AU214" i="28" s="1"/>
  <c r="AG189" i="28"/>
  <c r="AE173" i="28"/>
  <c r="V153" i="28"/>
  <c r="AG179" i="28"/>
  <c r="AS205" i="28" s="1"/>
  <c r="X159" i="28"/>
  <c r="AB169" i="28"/>
  <c r="AN195" i="28" s="1"/>
  <c r="S149" i="28"/>
  <c r="AO201" i="28"/>
  <c r="AD175" i="28"/>
  <c r="AP201" i="28" s="1"/>
  <c r="U155" i="28"/>
  <c r="AT211" i="28"/>
  <c r="AO202" i="28"/>
  <c r="AQ207" i="28"/>
  <c r="AS127" i="28"/>
  <c r="AM119" i="28"/>
  <c r="AP123" i="28"/>
  <c r="AQ121" i="28"/>
  <c r="AC80" i="28"/>
  <c r="X69" i="28"/>
  <c r="U55" i="28"/>
  <c r="W61" i="28"/>
  <c r="AI99" i="28" s="1"/>
  <c r="AU137" i="28" s="1"/>
  <c r="O37" i="28"/>
  <c r="S49" i="28"/>
  <c r="AE87" i="28" s="1"/>
  <c r="Q43" i="28"/>
  <c r="AC81" i="28" s="1"/>
  <c r="AO119" i="28" s="1"/>
  <c r="AH99" i="28"/>
  <c r="AG92" i="28"/>
  <c r="AT136" i="28"/>
  <c r="Y67" i="28"/>
  <c r="AK105" i="28" s="1"/>
  <c r="R41" i="28"/>
  <c r="AD79" i="28" s="1"/>
  <c r="AP117" i="28" s="1"/>
  <c r="V53" i="28"/>
  <c r="AH91" i="28" s="1"/>
  <c r="AT129" i="28" s="1"/>
  <c r="T47" i="28"/>
  <c r="AF85" i="28" s="1"/>
  <c r="AR123" i="28" s="1"/>
  <c r="P35" i="28"/>
  <c r="AB73" i="28" s="1"/>
  <c r="AN111" i="28" s="1"/>
  <c r="X59" i="28"/>
  <c r="AJ97" i="28" s="1"/>
  <c r="AV135" i="28" s="1"/>
  <c r="AQ131" i="28"/>
  <c r="AG91" i="28"/>
  <c r="AO117" i="28"/>
  <c r="AL112" i="28"/>
  <c r="AK113" i="28"/>
  <c r="AE86" i="28"/>
  <c r="AM109" i="28"/>
  <c r="Y68" i="28"/>
  <c r="V54" i="28"/>
  <c r="AH92" i="28" s="1"/>
  <c r="AT130" i="28" s="1"/>
  <c r="R42" i="28"/>
  <c r="AD80" i="28" s="1"/>
  <c r="AP118" i="28" s="1"/>
  <c r="P36" i="28"/>
  <c r="AB74" i="28" s="1"/>
  <c r="AN112" i="28" s="1"/>
  <c r="T48" i="28"/>
  <c r="AF86" i="28" s="1"/>
  <c r="AR124" i="28" s="1"/>
  <c r="X60" i="28"/>
  <c r="AJ98" i="28" s="1"/>
  <c r="AV136" i="28" s="1"/>
  <c r="L6" i="28"/>
  <c r="AO115" i="28"/>
  <c r="Z65" i="28"/>
  <c r="AL103" i="28" s="1"/>
  <c r="W51" i="28"/>
  <c r="AI89" i="28" s="1"/>
  <c r="AU127" i="28" s="1"/>
  <c r="S39" i="28"/>
  <c r="AE77" i="28" s="1"/>
  <c r="AQ115" i="28" s="1"/>
  <c r="Q33" i="28"/>
  <c r="AC71" i="28" s="1"/>
  <c r="AO109" i="28" s="1"/>
  <c r="Y57" i="28"/>
  <c r="AK95" i="28" s="1"/>
  <c r="U45" i="28"/>
  <c r="AG83" i="28" s="1"/>
  <c r="AS121" i="28" s="1"/>
  <c r="M2" i="28"/>
  <c r="AU135" i="28"/>
  <c r="P27" i="29"/>
  <c r="O19" i="29"/>
  <c r="M21" i="27"/>
  <c r="M31" i="28" s="1"/>
  <c r="O32" i="27"/>
  <c r="U222" i="28" s="1"/>
  <c r="M27" i="27"/>
  <c r="P145" i="28" s="1"/>
  <c r="E20" i="26"/>
  <c r="N25" i="27"/>
  <c r="Q143" i="28" s="1"/>
  <c r="N26" i="27"/>
  <c r="Q144" i="28" s="1"/>
  <c r="O23" i="27"/>
  <c r="R141" i="28" s="1"/>
  <c r="N19" i="27"/>
  <c r="N29" i="28" s="1"/>
  <c r="N20" i="27"/>
  <c r="N30" i="28" s="1"/>
  <c r="O17" i="27"/>
  <c r="O27" i="28" s="1"/>
  <c r="E26" i="26"/>
  <c r="E28" i="26" s="1"/>
  <c r="F24" i="26"/>
  <c r="G24" i="26" s="1"/>
  <c r="E21" i="26"/>
  <c r="F18" i="26"/>
  <c r="D22" i="26"/>
  <c r="F26" i="26"/>
  <c r="D28" i="26"/>
  <c r="C26" i="25"/>
  <c r="D26" i="25"/>
  <c r="D27" i="25"/>
  <c r="E24" i="25"/>
  <c r="C28" i="25"/>
  <c r="V219" i="28" l="1"/>
  <c r="Q29" i="27"/>
  <c r="AG233" i="28"/>
  <c r="AA225" i="28"/>
  <c r="AA228" i="28"/>
  <c r="AG236" i="28"/>
  <c r="AR247" i="28"/>
  <c r="AL239" i="28"/>
  <c r="AX253" i="28" s="1"/>
  <c r="AL242" i="28"/>
  <c r="AX256" i="28" s="1"/>
  <c r="AR250" i="28"/>
  <c r="X161" i="28"/>
  <c r="AJ187" i="28" s="1"/>
  <c r="AV213" i="28" s="1"/>
  <c r="AG181" i="28"/>
  <c r="Y159" i="28"/>
  <c r="AK185" i="28" s="1"/>
  <c r="AW211" i="28" s="1"/>
  <c r="AH179" i="28"/>
  <c r="AT205" i="28" s="1"/>
  <c r="X162" i="28"/>
  <c r="AJ188" i="28" s="1"/>
  <c r="AG182" i="28"/>
  <c r="AS208" i="28" s="1"/>
  <c r="U147" i="28"/>
  <c r="AD167" i="28"/>
  <c r="AP193" i="28" s="1"/>
  <c r="AE175" i="28"/>
  <c r="V155" i="28"/>
  <c r="AQ199" i="28"/>
  <c r="AS215" i="28"/>
  <c r="W163" i="28"/>
  <c r="AI189" i="28" s="1"/>
  <c r="AU215" i="28" s="1"/>
  <c r="AF183" i="28"/>
  <c r="AR209" i="28" s="1"/>
  <c r="AF173" i="28"/>
  <c r="AR199" i="28" s="1"/>
  <c r="W153" i="28"/>
  <c r="AD177" i="28"/>
  <c r="AP203" i="28" s="1"/>
  <c r="U157" i="28"/>
  <c r="AT213" i="28"/>
  <c r="T149" i="28"/>
  <c r="AC169" i="28"/>
  <c r="AO195" i="28" s="1"/>
  <c r="AR208" i="28"/>
  <c r="S151" i="28"/>
  <c r="AB171" i="28"/>
  <c r="AN197" i="28" s="1"/>
  <c r="T150" i="28"/>
  <c r="AC170" i="28"/>
  <c r="AO196" i="28" s="1"/>
  <c r="AJ185" i="28"/>
  <c r="AO203" i="28"/>
  <c r="AO193" i="28"/>
  <c r="V156" i="28"/>
  <c r="AE176" i="28"/>
  <c r="AQ202" i="28" s="1"/>
  <c r="AQ209" i="28"/>
  <c r="Z67" i="28"/>
  <c r="AL105" i="28" s="1"/>
  <c r="S41" i="28"/>
  <c r="AE79" i="28" s="1"/>
  <c r="W53" i="28"/>
  <c r="AI91" i="28" s="1"/>
  <c r="AU129" i="28" s="1"/>
  <c r="U47" i="28"/>
  <c r="AG85" i="28" s="1"/>
  <c r="Y59" i="28"/>
  <c r="AK97" i="28" s="1"/>
  <c r="Q35" i="28"/>
  <c r="AC73" i="28" s="1"/>
  <c r="AO111" i="28" s="1"/>
  <c r="Y69" i="28"/>
  <c r="AK107" i="28" s="1"/>
  <c r="R43" i="28"/>
  <c r="AD81" i="28" s="1"/>
  <c r="AP119" i="28" s="1"/>
  <c r="V55" i="28"/>
  <c r="AH93" i="28" s="1"/>
  <c r="AT131" i="28" s="1"/>
  <c r="P37" i="28"/>
  <c r="AB75" i="28" s="1"/>
  <c r="AN113" i="28" s="1"/>
  <c r="T49" i="28"/>
  <c r="AF87" i="28" s="1"/>
  <c r="AR125" i="28" s="1"/>
  <c r="X61" i="28"/>
  <c r="AT137" i="28"/>
  <c r="AO118" i="28"/>
  <c r="AW133" i="28"/>
  <c r="AQ124" i="28"/>
  <c r="AA75" i="28"/>
  <c r="AA65" i="28"/>
  <c r="AM103" i="28" s="1"/>
  <c r="T39" i="28"/>
  <c r="AF77" i="28" s="1"/>
  <c r="AR115" i="28" s="1"/>
  <c r="V45" i="28"/>
  <c r="AH83" i="28" s="1"/>
  <c r="AT121" i="28" s="1"/>
  <c r="R33" i="28"/>
  <c r="AD71" i="28" s="1"/>
  <c r="Z57" i="28"/>
  <c r="AL95" i="28" s="1"/>
  <c r="AX133" i="28" s="1"/>
  <c r="X51" i="28"/>
  <c r="AJ89" i="28" s="1"/>
  <c r="AV127" i="28" s="1"/>
  <c r="N2" i="28"/>
  <c r="AG93" i="28"/>
  <c r="Z68" i="28"/>
  <c r="AL106" i="28" s="1"/>
  <c r="Y60" i="28"/>
  <c r="AK98" i="28" s="1"/>
  <c r="AW136" i="28" s="1"/>
  <c r="W54" i="28"/>
  <c r="AI92" i="28" s="1"/>
  <c r="AU130" i="28" s="1"/>
  <c r="S42" i="28"/>
  <c r="AE80" i="28" s="1"/>
  <c r="AQ118" i="28" s="1"/>
  <c r="Q36" i="28"/>
  <c r="AC74" i="28" s="1"/>
  <c r="AO112" i="28" s="1"/>
  <c r="U48" i="28"/>
  <c r="AG86" i="28" s="1"/>
  <c r="AS124" i="28" s="1"/>
  <c r="M6" i="28"/>
  <c r="AK106" i="28"/>
  <c r="AS129" i="28"/>
  <c r="AS130" i="28"/>
  <c r="AQ125" i="28"/>
  <c r="AJ107" i="28"/>
  <c r="Q27" i="29"/>
  <c r="P19" i="29"/>
  <c r="F27" i="26"/>
  <c r="P32" i="27"/>
  <c r="V222" i="28" s="1"/>
  <c r="N27" i="27"/>
  <c r="Q145" i="28" s="1"/>
  <c r="N21" i="27"/>
  <c r="N31" i="28" s="1"/>
  <c r="F20" i="26"/>
  <c r="E22" i="26"/>
  <c r="O19" i="27"/>
  <c r="O29" i="28" s="1"/>
  <c r="O20" i="27"/>
  <c r="O30" i="28" s="1"/>
  <c r="P17" i="27"/>
  <c r="P27" i="28" s="1"/>
  <c r="O25" i="27"/>
  <c r="R143" i="28" s="1"/>
  <c r="O26" i="27"/>
  <c r="R144" i="28" s="1"/>
  <c r="P23" i="27"/>
  <c r="S141" i="28" s="1"/>
  <c r="F28" i="26"/>
  <c r="F21" i="26"/>
  <c r="G18" i="26"/>
  <c r="D28" i="25"/>
  <c r="G26" i="26"/>
  <c r="H24" i="26"/>
  <c r="G27" i="26"/>
  <c r="E27" i="25"/>
  <c r="F24" i="25"/>
  <c r="E26" i="25"/>
  <c r="BJ23" i="25"/>
  <c r="BI23" i="25"/>
  <c r="BH23" i="25"/>
  <c r="BG23" i="25"/>
  <c r="BF23" i="25"/>
  <c r="BE23" i="25"/>
  <c r="BD23" i="25"/>
  <c r="BC23" i="25"/>
  <c r="BB23" i="25"/>
  <c r="BA23" i="25"/>
  <c r="AZ23" i="25"/>
  <c r="AY23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BI23" i="24"/>
  <c r="BH23" i="24"/>
  <c r="BG23" i="24"/>
  <c r="BE23" i="24"/>
  <c r="BD23" i="24"/>
  <c r="BC23" i="24"/>
  <c r="BB23" i="24"/>
  <c r="BA23" i="24"/>
  <c r="AX23" i="24"/>
  <c r="AW23" i="24"/>
  <c r="AV23" i="24"/>
  <c r="AU23" i="24"/>
  <c r="AS23" i="24"/>
  <c r="AR23" i="24"/>
  <c r="AQ23" i="24"/>
  <c r="AO23" i="24"/>
  <c r="AM23" i="24"/>
  <c r="AL23" i="24"/>
  <c r="AK23" i="24"/>
  <c r="AJ23" i="24"/>
  <c r="AI23" i="24"/>
  <c r="AH23" i="24"/>
  <c r="AG23" i="24"/>
  <c r="AF23" i="24"/>
  <c r="AE23" i="24"/>
  <c r="AC23" i="24"/>
  <c r="AB23" i="24"/>
  <c r="AA23" i="24"/>
  <c r="Y23" i="24"/>
  <c r="X23" i="24"/>
  <c r="W23" i="24"/>
  <c r="V23" i="24"/>
  <c r="U23" i="24"/>
  <c r="T23" i="24"/>
  <c r="S23" i="24"/>
  <c r="R23" i="24"/>
  <c r="Q23" i="24"/>
  <c r="P23" i="24"/>
  <c r="O23" i="24"/>
  <c r="M23" i="24"/>
  <c r="L23" i="24"/>
  <c r="K23" i="24"/>
  <c r="I23" i="24"/>
  <c r="H23" i="24"/>
  <c r="F23" i="24"/>
  <c r="E23" i="24"/>
  <c r="G15" i="15"/>
  <c r="E16" i="15"/>
  <c r="G16" i="15"/>
  <c r="E17" i="15"/>
  <c r="G17" i="15"/>
  <c r="G10" i="15"/>
  <c r="F10" i="15"/>
  <c r="E10" i="15"/>
  <c r="D18" i="25"/>
  <c r="D21" i="25" s="1"/>
  <c r="C18" i="25"/>
  <c r="E16" i="25"/>
  <c r="E24" i="24"/>
  <c r="E13" i="15"/>
  <c r="D24" i="24"/>
  <c r="D18" i="24"/>
  <c r="BL23" i="24"/>
  <c r="BK23" i="24"/>
  <c r="BJ23" i="24"/>
  <c r="BF23" i="24"/>
  <c r="AZ23" i="24"/>
  <c r="AY23" i="24"/>
  <c r="AT23" i="24"/>
  <c r="AP23" i="24"/>
  <c r="AN23" i="24"/>
  <c r="AD23" i="24"/>
  <c r="Z23" i="24"/>
  <c r="N23" i="24"/>
  <c r="J23" i="24"/>
  <c r="G23" i="24"/>
  <c r="E18" i="24"/>
  <c r="E16" i="24"/>
  <c r="D8" i="24"/>
  <c r="F17" i="15" s="1"/>
  <c r="D7" i="24"/>
  <c r="F16" i="15" s="1"/>
  <c r="D5" i="24"/>
  <c r="D25" i="24"/>
  <c r="E11" i="15"/>
  <c r="C19" i="25"/>
  <c r="AS250" i="28" l="1"/>
  <c r="AM242" i="28"/>
  <c r="AY256" i="28" s="1"/>
  <c r="AM239" i="28"/>
  <c r="AY253" i="28" s="1"/>
  <c r="AS247" i="28"/>
  <c r="W219" i="28"/>
  <c r="R29" i="27"/>
  <c r="AH236" i="28"/>
  <c r="AB228" i="28"/>
  <c r="AH233" i="28"/>
  <c r="AB225" i="28"/>
  <c r="AC171" i="28"/>
  <c r="AO197" i="28" s="1"/>
  <c r="T151" i="28"/>
  <c r="AQ201" i="28"/>
  <c r="AS207" i="28"/>
  <c r="U149" i="28"/>
  <c r="AD169" i="28"/>
  <c r="AP195" i="28" s="1"/>
  <c r="AV211" i="28"/>
  <c r="AF176" i="28"/>
  <c r="AR202" i="28" s="1"/>
  <c r="W156" i="28"/>
  <c r="Z159" i="28"/>
  <c r="AI179" i="28"/>
  <c r="AU205" i="28" s="1"/>
  <c r="AV214" i="28"/>
  <c r="U150" i="28"/>
  <c r="AD170" i="28"/>
  <c r="AP196" i="28" s="1"/>
  <c r="Y162" i="28"/>
  <c r="AK188" i="28" s="1"/>
  <c r="AW214" i="28" s="1"/>
  <c r="AH182" i="28"/>
  <c r="X163" i="28"/>
  <c r="AG183" i="28"/>
  <c r="AS209" i="28" s="1"/>
  <c r="V147" i="28"/>
  <c r="AE167" i="28"/>
  <c r="AQ193" i="28" s="1"/>
  <c r="AE177" i="28"/>
  <c r="AQ203" i="28" s="1"/>
  <c r="V157" i="28"/>
  <c r="AF175" i="28"/>
  <c r="AR201" i="28" s="1"/>
  <c r="W155" i="28"/>
  <c r="Y161" i="28"/>
  <c r="AK187" i="28" s="1"/>
  <c r="AH181" i="28"/>
  <c r="AT207" i="28" s="1"/>
  <c r="AG173" i="28"/>
  <c r="AS199" i="28" s="1"/>
  <c r="X153" i="28"/>
  <c r="AA57" i="28"/>
  <c r="AM95" i="28" s="1"/>
  <c r="AY133" i="28" s="1"/>
  <c r="AB65" i="28"/>
  <c r="AN103" i="28" s="1"/>
  <c r="U39" i="28"/>
  <c r="AG77" i="28" s="1"/>
  <c r="AS115" i="28" s="1"/>
  <c r="W45" i="28"/>
  <c r="AI83" i="28" s="1"/>
  <c r="AU121" i="28" s="1"/>
  <c r="Y51" i="28"/>
  <c r="AK89" i="28" s="1"/>
  <c r="AW127" i="28" s="1"/>
  <c r="S33" i="28"/>
  <c r="AE71" i="28" s="1"/>
  <c r="AQ109" i="28" s="1"/>
  <c r="O2" i="28"/>
  <c r="T42" i="28"/>
  <c r="AF80" i="28" s="1"/>
  <c r="AR118" i="28" s="1"/>
  <c r="AA68" i="28"/>
  <c r="AM106" i="28" s="1"/>
  <c r="Z60" i="28"/>
  <c r="AL98" i="28" s="1"/>
  <c r="V48" i="28"/>
  <c r="AH86" i="28" s="1"/>
  <c r="AT124" i="28" s="1"/>
  <c r="R36" i="28"/>
  <c r="AD74" i="28" s="1"/>
  <c r="AP112" i="28" s="1"/>
  <c r="X54" i="28"/>
  <c r="AJ92" i="28" s="1"/>
  <c r="AV130" i="28" s="1"/>
  <c r="N6" i="28"/>
  <c r="AS131" i="28"/>
  <c r="AS123" i="28"/>
  <c r="Z69" i="28"/>
  <c r="AL107" i="28" s="1"/>
  <c r="W55" i="28"/>
  <c r="AI93" i="28" s="1"/>
  <c r="AU131" i="28" s="1"/>
  <c r="S43" i="28"/>
  <c r="AE81" i="28" s="1"/>
  <c r="Y61" i="28"/>
  <c r="AK99" i="28" s="1"/>
  <c r="AW137" i="28" s="1"/>
  <c r="Q37" i="28"/>
  <c r="AC75" i="28" s="1"/>
  <c r="AO113" i="28" s="1"/>
  <c r="U49" i="28"/>
  <c r="AG87" i="28" s="1"/>
  <c r="AS125" i="28" s="1"/>
  <c r="AA67" i="28"/>
  <c r="AM105" i="28" s="1"/>
  <c r="Z59" i="28"/>
  <c r="AL97" i="28" s="1"/>
  <c r="AX135" i="28" s="1"/>
  <c r="X53" i="28"/>
  <c r="AJ91" i="28" s="1"/>
  <c r="T41" i="28"/>
  <c r="AF79" i="28" s="1"/>
  <c r="AR117" i="28" s="1"/>
  <c r="V47" i="28"/>
  <c r="AH85" i="28" s="1"/>
  <c r="AT123" i="28" s="1"/>
  <c r="R35" i="28"/>
  <c r="AD73" i="28" s="1"/>
  <c r="AP111" i="28" s="1"/>
  <c r="AP109" i="28"/>
  <c r="AQ117" i="28"/>
  <c r="AM113" i="28"/>
  <c r="AJ99" i="28"/>
  <c r="AW135" i="28"/>
  <c r="R27" i="29"/>
  <c r="Q19" i="29"/>
  <c r="O21" i="27"/>
  <c r="O31" i="28" s="1"/>
  <c r="F22" i="26"/>
  <c r="Q32" i="27"/>
  <c r="W222" i="28" s="1"/>
  <c r="O27" i="27"/>
  <c r="R145" i="28" s="1"/>
  <c r="E21" i="24"/>
  <c r="P26" i="27"/>
  <c r="S144" i="28" s="1"/>
  <c r="Q23" i="27"/>
  <c r="T141" i="28" s="1"/>
  <c r="P25" i="27"/>
  <c r="S143" i="28" s="1"/>
  <c r="P20" i="27"/>
  <c r="P30" i="28" s="1"/>
  <c r="Q17" i="27"/>
  <c r="Q27" i="28" s="1"/>
  <c r="P19" i="27"/>
  <c r="P29" i="28" s="1"/>
  <c r="H18" i="26"/>
  <c r="H21" i="26" s="1"/>
  <c r="G20" i="26"/>
  <c r="G21" i="26"/>
  <c r="G28" i="26"/>
  <c r="I18" i="26"/>
  <c r="H27" i="26"/>
  <c r="I24" i="26"/>
  <c r="H26" i="26"/>
  <c r="E28" i="25"/>
  <c r="F27" i="25"/>
  <c r="G24" i="25"/>
  <c r="F26" i="25"/>
  <c r="D27" i="24"/>
  <c r="D26" i="24"/>
  <c r="C20" i="25"/>
  <c r="C21" i="25"/>
  <c r="D20" i="24"/>
  <c r="D21" i="24"/>
  <c r="D19" i="24"/>
  <c r="G12" i="15"/>
  <c r="D20" i="25"/>
  <c r="G11" i="15"/>
  <c r="G13" i="15"/>
  <c r="F11" i="15"/>
  <c r="F12" i="15"/>
  <c r="F18" i="24"/>
  <c r="F13" i="15"/>
  <c r="E12" i="15"/>
  <c r="E20" i="24"/>
  <c r="F16" i="25"/>
  <c r="E18" i="25"/>
  <c r="G18" i="24"/>
  <c r="F16" i="24"/>
  <c r="E27" i="24"/>
  <c r="E26" i="24"/>
  <c r="F24" i="24"/>
  <c r="AC228" i="28" l="1"/>
  <c r="AI236" i="28"/>
  <c r="AC225" i="28"/>
  <c r="AI233" i="28"/>
  <c r="AN242" i="28"/>
  <c r="AZ256" i="28" s="1"/>
  <c r="AT250" i="28"/>
  <c r="X219" i="28"/>
  <c r="S29" i="27"/>
  <c r="AT247" i="28"/>
  <c r="AN239" i="28"/>
  <c r="AZ253" i="28" s="1"/>
  <c r="AE169" i="28"/>
  <c r="AQ195" i="28" s="1"/>
  <c r="V149" i="28"/>
  <c r="AH173" i="28"/>
  <c r="AT199" i="28" s="1"/>
  <c r="Y153" i="28"/>
  <c r="AT208" i="28"/>
  <c r="W147" i="28"/>
  <c r="AF167" i="28"/>
  <c r="AR193" i="28" s="1"/>
  <c r="AL185" i="28"/>
  <c r="AG175" i="28"/>
  <c r="AS201" i="28" s="1"/>
  <c r="X155" i="28"/>
  <c r="V150" i="28"/>
  <c r="AE170" i="28"/>
  <c r="AQ196" i="28" s="1"/>
  <c r="AJ189" i="28"/>
  <c r="W157" i="28"/>
  <c r="AF177" i="28"/>
  <c r="AR203" i="28" s="1"/>
  <c r="U151" i="28"/>
  <c r="AD171" i="28"/>
  <c r="AP197" i="28" s="1"/>
  <c r="AA159" i="28"/>
  <c r="AM185" i="28" s="1"/>
  <c r="AY211" i="28" s="1"/>
  <c r="AJ179" i="28"/>
  <c r="AV205" i="28" s="1"/>
  <c r="Y163" i="28"/>
  <c r="AK189" i="28" s="1"/>
  <c r="AW215" i="28" s="1"/>
  <c r="AH183" i="28"/>
  <c r="AT209" i="28" s="1"/>
  <c r="Z161" i="28"/>
  <c r="AL187" i="28" s="1"/>
  <c r="AX213" i="28" s="1"/>
  <c r="AI181" i="28"/>
  <c r="AU207" i="28" s="1"/>
  <c r="AW213" i="28"/>
  <c r="AG176" i="28"/>
  <c r="AS202" i="28" s="1"/>
  <c r="X156" i="28"/>
  <c r="Z162" i="28"/>
  <c r="AL188" i="28" s="1"/>
  <c r="AX214" i="28" s="1"/>
  <c r="AI182" i="28"/>
  <c r="AU208" i="28" s="1"/>
  <c r="V39" i="28"/>
  <c r="AH77" i="28" s="1"/>
  <c r="AT115" i="28" s="1"/>
  <c r="AC65" i="28"/>
  <c r="AO103" i="28" s="1"/>
  <c r="X45" i="28"/>
  <c r="AJ83" i="28" s="1"/>
  <c r="AV121" i="28" s="1"/>
  <c r="T33" i="28"/>
  <c r="AF71" i="28" s="1"/>
  <c r="AR109" i="28" s="1"/>
  <c r="Z51" i="28"/>
  <c r="AL89" i="28" s="1"/>
  <c r="AX127" i="28" s="1"/>
  <c r="AB57" i="28"/>
  <c r="AN95" i="28" s="1"/>
  <c r="AZ133" i="28" s="1"/>
  <c r="P2" i="28"/>
  <c r="AQ119" i="28"/>
  <c r="Y54" i="28"/>
  <c r="AK92" i="28" s="1"/>
  <c r="AW130" i="28" s="1"/>
  <c r="AB68" i="28"/>
  <c r="AN106" i="28" s="1"/>
  <c r="U42" i="28"/>
  <c r="AG80" i="28" s="1"/>
  <c r="AS118" i="28" s="1"/>
  <c r="S36" i="28"/>
  <c r="AE74" i="28" s="1"/>
  <c r="AQ112" i="28" s="1"/>
  <c r="AA60" i="28"/>
  <c r="AM98" i="28" s="1"/>
  <c r="AY136" i="28" s="1"/>
  <c r="W48" i="28"/>
  <c r="AI86" i="28" s="1"/>
  <c r="AU124" i="28" s="1"/>
  <c r="O6" i="28"/>
  <c r="AV137" i="28"/>
  <c r="AB67" i="28"/>
  <c r="AN105" i="28" s="1"/>
  <c r="S35" i="28"/>
  <c r="AE73" i="28" s="1"/>
  <c r="AQ111" i="28" s="1"/>
  <c r="U41" i="28"/>
  <c r="AG79" i="28" s="1"/>
  <c r="AS117" i="28" s="1"/>
  <c r="Y53" i="28"/>
  <c r="AK91" i="28" s="1"/>
  <c r="AW129" i="28" s="1"/>
  <c r="AA59" i="28"/>
  <c r="AM97" i="28" s="1"/>
  <c r="AY135" i="28" s="1"/>
  <c r="W47" i="28"/>
  <c r="AI85" i="28" s="1"/>
  <c r="AA69" i="28"/>
  <c r="AM107" i="28" s="1"/>
  <c r="T43" i="28"/>
  <c r="AF81" i="28" s="1"/>
  <c r="AR119" i="28" s="1"/>
  <c r="X55" i="28"/>
  <c r="AJ93" i="28" s="1"/>
  <c r="AV131" i="28" s="1"/>
  <c r="R37" i="28"/>
  <c r="AD75" i="28" s="1"/>
  <c r="V49" i="28"/>
  <c r="AH87" i="28" s="1"/>
  <c r="AT125" i="28" s="1"/>
  <c r="Z61" i="28"/>
  <c r="AL99" i="28" s="1"/>
  <c r="AX137" i="28" s="1"/>
  <c r="AV129" i="28"/>
  <c r="AX136" i="28"/>
  <c r="S27" i="29"/>
  <c r="R19" i="29"/>
  <c r="D28" i="24"/>
  <c r="P27" i="27"/>
  <c r="S145" i="28" s="1"/>
  <c r="H20" i="26"/>
  <c r="H22" i="26" s="1"/>
  <c r="R32" i="27"/>
  <c r="X222" i="28" s="1"/>
  <c r="P21" i="27"/>
  <c r="P31" i="28" s="1"/>
  <c r="C22" i="25"/>
  <c r="Q20" i="27"/>
  <c r="Q30" i="28" s="1"/>
  <c r="R17" i="27"/>
  <c r="R27" i="28" s="1"/>
  <c r="Q19" i="27"/>
  <c r="Q29" i="28" s="1"/>
  <c r="Q26" i="27"/>
  <c r="T144" i="28" s="1"/>
  <c r="R23" i="27"/>
  <c r="U141" i="28" s="1"/>
  <c r="Q25" i="27"/>
  <c r="T143" i="28" s="1"/>
  <c r="E22" i="24"/>
  <c r="H28" i="26"/>
  <c r="G22" i="26"/>
  <c r="I27" i="26"/>
  <c r="J24" i="26"/>
  <c r="I26" i="26"/>
  <c r="I20" i="26"/>
  <c r="J18" i="26"/>
  <c r="I21" i="26"/>
  <c r="F28" i="25"/>
  <c r="H24" i="25"/>
  <c r="G26" i="25"/>
  <c r="G27" i="25"/>
  <c r="D22" i="24"/>
  <c r="E20" i="25"/>
  <c r="E21" i="25"/>
  <c r="G21" i="24"/>
  <c r="G20" i="24"/>
  <c r="F21" i="24"/>
  <c r="F20" i="24"/>
  <c r="D22" i="25"/>
  <c r="G16" i="25"/>
  <c r="F18" i="25"/>
  <c r="E28" i="24"/>
  <c r="G16" i="24"/>
  <c r="F27" i="24"/>
  <c r="F26" i="24"/>
  <c r="G24" i="24"/>
  <c r="H18" i="24"/>
  <c r="Y219" i="28" l="1"/>
  <c r="T29" i="27"/>
  <c r="AU247" i="28"/>
  <c r="AO239" i="28"/>
  <c r="BA253" i="28" s="1"/>
  <c r="AD228" i="28"/>
  <c r="AJ236" i="28"/>
  <c r="AD225" i="28"/>
  <c r="AJ233" i="28"/>
  <c r="AO242" i="28"/>
  <c r="BA256" i="28" s="1"/>
  <c r="AU250" i="28"/>
  <c r="AF169" i="28"/>
  <c r="AR195" i="28" s="1"/>
  <c r="W149" i="28"/>
  <c r="AA161" i="28"/>
  <c r="AM187" i="28" s="1"/>
  <c r="AY213" i="28" s="1"/>
  <c r="AJ181" i="28"/>
  <c r="AV207" i="28" s="1"/>
  <c r="AB159" i="28"/>
  <c r="AN185" i="28" s="1"/>
  <c r="AZ211" i="28" s="1"/>
  <c r="AK179" i="28"/>
  <c r="AW205" i="28" s="1"/>
  <c r="AG167" i="28"/>
  <c r="AS193" i="28" s="1"/>
  <c r="X147" i="28"/>
  <c r="AA162" i="28"/>
  <c r="AM188" i="28" s="1"/>
  <c r="AY214" i="28" s="1"/>
  <c r="AJ182" i="28"/>
  <c r="AV208" i="28" s="1"/>
  <c r="AG177" i="28"/>
  <c r="AS203" i="28" s="1"/>
  <c r="X157" i="28"/>
  <c r="AV215" i="28"/>
  <c r="AI173" i="28"/>
  <c r="AU199" i="28" s="1"/>
  <c r="Z153" i="28"/>
  <c r="AF170" i="28"/>
  <c r="AR196" i="28" s="1"/>
  <c r="W150" i="28"/>
  <c r="Y155" i="28"/>
  <c r="AH175" i="28"/>
  <c r="AT201" i="28" s="1"/>
  <c r="V151" i="28"/>
  <c r="AE171" i="28"/>
  <c r="AQ197" i="28" s="1"/>
  <c r="Z163" i="28"/>
  <c r="AL189" i="28" s="1"/>
  <c r="AX215" i="28" s="1"/>
  <c r="AI183" i="28"/>
  <c r="AU209" i="28" s="1"/>
  <c r="AH176" i="28"/>
  <c r="AT202" i="28" s="1"/>
  <c r="Y156" i="28"/>
  <c r="AX211" i="28"/>
  <c r="AB69" i="28"/>
  <c r="AN107" i="28" s="1"/>
  <c r="Y55" i="28"/>
  <c r="AK93" i="28" s="1"/>
  <c r="AW131" i="28" s="1"/>
  <c r="AA61" i="28"/>
  <c r="AM99" i="28" s="1"/>
  <c r="AY137" i="28" s="1"/>
  <c r="U43" i="28"/>
  <c r="AG81" i="28" s="1"/>
  <c r="AS119" i="28" s="1"/>
  <c r="W49" i="28"/>
  <c r="AI87" i="28" s="1"/>
  <c r="AU125" i="28" s="1"/>
  <c r="S37" i="28"/>
  <c r="AE75" i="28" s="1"/>
  <c r="AQ113" i="28" s="1"/>
  <c r="AD65" i="28"/>
  <c r="AP103" i="28" s="1"/>
  <c r="W39" i="28"/>
  <c r="AI77" i="28" s="1"/>
  <c r="AU115" i="28" s="1"/>
  <c r="AA51" i="28"/>
  <c r="AM89" i="28" s="1"/>
  <c r="AY127" i="28" s="1"/>
  <c r="Y45" i="28"/>
  <c r="AK83" i="28" s="1"/>
  <c r="AW121" i="28" s="1"/>
  <c r="AC57" i="28"/>
  <c r="AO95" i="28" s="1"/>
  <c r="BA133" i="28" s="1"/>
  <c r="U33" i="28"/>
  <c r="AG71" i="28" s="1"/>
  <c r="AS109" i="28" s="1"/>
  <c r="Q2" i="28"/>
  <c r="AP113" i="28"/>
  <c r="AC67" i="28"/>
  <c r="AO105" i="28" s="1"/>
  <c r="AB59" i="28"/>
  <c r="AN97" i="28" s="1"/>
  <c r="AZ135" i="28" s="1"/>
  <c r="Z53" i="28"/>
  <c r="AL91" i="28" s="1"/>
  <c r="AX129" i="28" s="1"/>
  <c r="V41" i="28"/>
  <c r="AH79" i="28" s="1"/>
  <c r="AT117" i="28" s="1"/>
  <c r="T35" i="28"/>
  <c r="AF73" i="28" s="1"/>
  <c r="AR111" i="28" s="1"/>
  <c r="X47" i="28"/>
  <c r="AJ85" i="28" s="1"/>
  <c r="AV123" i="28" s="1"/>
  <c r="AC68" i="28"/>
  <c r="AO106" i="28" s="1"/>
  <c r="Z54" i="28"/>
  <c r="AL92" i="28" s="1"/>
  <c r="AX130" i="28" s="1"/>
  <c r="AB60" i="28"/>
  <c r="AN98" i="28" s="1"/>
  <c r="AZ136" i="28" s="1"/>
  <c r="T36" i="28"/>
  <c r="AF74" i="28" s="1"/>
  <c r="AR112" i="28" s="1"/>
  <c r="V42" i="28"/>
  <c r="AH80" i="28" s="1"/>
  <c r="AT118" i="28" s="1"/>
  <c r="X48" i="28"/>
  <c r="AJ86" i="28" s="1"/>
  <c r="AV124" i="28" s="1"/>
  <c r="P6" i="28"/>
  <c r="AU123" i="28"/>
  <c r="T27" i="29"/>
  <c r="S19" i="29"/>
  <c r="S32" i="27"/>
  <c r="Y222" i="28" s="1"/>
  <c r="Q27" i="27"/>
  <c r="T145" i="28" s="1"/>
  <c r="Q21" i="27"/>
  <c r="Q31" i="28" s="1"/>
  <c r="R25" i="27"/>
  <c r="U143" i="28" s="1"/>
  <c r="R26" i="27"/>
  <c r="U144" i="28" s="1"/>
  <c r="S23" i="27"/>
  <c r="V141" i="28" s="1"/>
  <c r="R19" i="27"/>
  <c r="R29" i="28" s="1"/>
  <c r="R20" i="27"/>
  <c r="R30" i="28" s="1"/>
  <c r="S17" i="27"/>
  <c r="S27" i="28" s="1"/>
  <c r="I28" i="26"/>
  <c r="I22" i="26"/>
  <c r="J26" i="26"/>
  <c r="J27" i="26"/>
  <c r="K24" i="26"/>
  <c r="J20" i="26"/>
  <c r="J21" i="26"/>
  <c r="K18" i="26"/>
  <c r="G28" i="25"/>
  <c r="H26" i="25"/>
  <c r="H27" i="25"/>
  <c r="I24" i="25"/>
  <c r="F20" i="25"/>
  <c r="F21" i="25"/>
  <c r="H20" i="24"/>
  <c r="H21" i="24"/>
  <c r="F22" i="24"/>
  <c r="E22" i="25"/>
  <c r="H16" i="25"/>
  <c r="G18" i="25"/>
  <c r="F28" i="24"/>
  <c r="G22" i="24"/>
  <c r="G27" i="24"/>
  <c r="G26" i="24"/>
  <c r="H24" i="24"/>
  <c r="I18" i="24"/>
  <c r="H16" i="24"/>
  <c r="AE228" i="28" l="1"/>
  <c r="AK236" i="28"/>
  <c r="AV247" i="28"/>
  <c r="AP239" i="28"/>
  <c r="BB253" i="28" s="1"/>
  <c r="AP242" i="28"/>
  <c r="BB256" i="28" s="1"/>
  <c r="AV250" i="28"/>
  <c r="Z219" i="28"/>
  <c r="U29" i="27"/>
  <c r="AE225" i="28"/>
  <c r="AK233" i="28"/>
  <c r="Y147" i="28"/>
  <c r="AH167" i="28"/>
  <c r="AT193" i="28" s="1"/>
  <c r="W151" i="28"/>
  <c r="AF171" i="28"/>
  <c r="AR197" i="28" s="1"/>
  <c r="AB162" i="28"/>
  <c r="AN188" i="28" s="1"/>
  <c r="AZ214" i="28" s="1"/>
  <c r="AK182" i="28"/>
  <c r="AW208" i="28" s="1"/>
  <c r="AK181" i="28"/>
  <c r="AW207" i="28" s="1"/>
  <c r="AB161" i="28"/>
  <c r="AN187" i="28" s="1"/>
  <c r="AZ213" i="28" s="1"/>
  <c r="X150" i="28"/>
  <c r="AG170" i="28"/>
  <c r="AS196" i="28" s="1"/>
  <c r="AI176" i="28"/>
  <c r="AU202" i="28" s="1"/>
  <c r="Z156" i="28"/>
  <c r="AI175" i="28"/>
  <c r="AU201" i="28" s="1"/>
  <c r="Z155" i="28"/>
  <c r="AC159" i="28"/>
  <c r="AO185" i="28" s="1"/>
  <c r="BA211" i="28" s="1"/>
  <c r="AL179" i="28"/>
  <c r="AX205" i="28" s="1"/>
  <c r="AJ183" i="28"/>
  <c r="AV209" i="28" s="1"/>
  <c r="AA163" i="28"/>
  <c r="AM189" i="28" s="1"/>
  <c r="AY215" i="28" s="1"/>
  <c r="AA153" i="28"/>
  <c r="AJ173" i="28"/>
  <c r="AV199" i="28" s="1"/>
  <c r="X149" i="28"/>
  <c r="AG169" i="28"/>
  <c r="AS195" i="28" s="1"/>
  <c r="AH177" i="28"/>
  <c r="AT203" i="28" s="1"/>
  <c r="Y157" i="28"/>
  <c r="V43" i="28"/>
  <c r="AH81" i="28" s="1"/>
  <c r="AT119" i="28" s="1"/>
  <c r="AC69" i="28"/>
  <c r="AO107" i="28" s="1"/>
  <c r="Z55" i="28"/>
  <c r="AL93" i="28" s="1"/>
  <c r="AX131" i="28" s="1"/>
  <c r="T37" i="28"/>
  <c r="AF75" i="28" s="1"/>
  <c r="AR113" i="28" s="1"/>
  <c r="X49" i="28"/>
  <c r="AJ87" i="28" s="1"/>
  <c r="AV125" i="28" s="1"/>
  <c r="AB61" i="28"/>
  <c r="AN99" i="28" s="1"/>
  <c r="AZ137" i="28" s="1"/>
  <c r="AD67" i="28"/>
  <c r="AP105" i="28" s="1"/>
  <c r="AA53" i="28"/>
  <c r="AM91" i="28" s="1"/>
  <c r="AY129" i="28" s="1"/>
  <c r="W41" i="28"/>
  <c r="AI79" i="28" s="1"/>
  <c r="AU117" i="28" s="1"/>
  <c r="AC59" i="28"/>
  <c r="AO97" i="28" s="1"/>
  <c r="BA135" i="28" s="1"/>
  <c r="Y47" i="28"/>
  <c r="AK85" i="28" s="1"/>
  <c r="AW123" i="28" s="1"/>
  <c r="U35" i="28"/>
  <c r="AG73" i="28" s="1"/>
  <c r="AS111" i="28" s="1"/>
  <c r="AD57" i="28"/>
  <c r="AP95" i="28" s="1"/>
  <c r="BB133" i="28" s="1"/>
  <c r="X39" i="28"/>
  <c r="AJ77" i="28" s="1"/>
  <c r="AV115" i="28" s="1"/>
  <c r="AE65" i="28"/>
  <c r="AQ103" i="28" s="1"/>
  <c r="V33" i="28"/>
  <c r="AH71" i="28" s="1"/>
  <c r="AT109" i="28" s="1"/>
  <c r="AB51" i="28"/>
  <c r="AN89" i="28" s="1"/>
  <c r="AZ127" i="28" s="1"/>
  <c r="Z45" i="28"/>
  <c r="AL83" i="28" s="1"/>
  <c r="AX121" i="28" s="1"/>
  <c r="R2" i="28"/>
  <c r="AD68" i="28"/>
  <c r="AP106" i="28" s="1"/>
  <c r="W42" i="28"/>
  <c r="AI80" i="28" s="1"/>
  <c r="AU118" i="28" s="1"/>
  <c r="AC60" i="28"/>
  <c r="AO98" i="28" s="1"/>
  <c r="BA136" i="28" s="1"/>
  <c r="AA54" i="28"/>
  <c r="AM92" i="28" s="1"/>
  <c r="AY130" i="28" s="1"/>
  <c r="Y48" i="28"/>
  <c r="AK86" i="28" s="1"/>
  <c r="AW124" i="28" s="1"/>
  <c r="U36" i="28"/>
  <c r="AG74" i="28" s="1"/>
  <c r="AS112" i="28" s="1"/>
  <c r="Q6" i="28"/>
  <c r="U27" i="29"/>
  <c r="T19" i="29"/>
  <c r="T32" i="27"/>
  <c r="Z222" i="28" s="1"/>
  <c r="R27" i="27"/>
  <c r="U145" i="28" s="1"/>
  <c r="R21" i="27"/>
  <c r="R31" i="28" s="1"/>
  <c r="S19" i="27"/>
  <c r="S29" i="28" s="1"/>
  <c r="S20" i="27"/>
  <c r="S30" i="28" s="1"/>
  <c r="T17" i="27"/>
  <c r="T27" i="28" s="1"/>
  <c r="S25" i="27"/>
  <c r="V143" i="28" s="1"/>
  <c r="S26" i="27"/>
  <c r="V144" i="28" s="1"/>
  <c r="T23" i="27"/>
  <c r="W141" i="28" s="1"/>
  <c r="H28" i="25"/>
  <c r="J28" i="26"/>
  <c r="J22" i="26"/>
  <c r="K21" i="26"/>
  <c r="L18" i="26"/>
  <c r="K20" i="26"/>
  <c r="K26" i="26"/>
  <c r="K27" i="26"/>
  <c r="L24" i="26"/>
  <c r="I26" i="25"/>
  <c r="I27" i="25"/>
  <c r="J24" i="25"/>
  <c r="G21" i="25"/>
  <c r="G20" i="25"/>
  <c r="I20" i="24"/>
  <c r="I21" i="24"/>
  <c r="I16" i="25"/>
  <c r="F22" i="25"/>
  <c r="H18" i="25"/>
  <c r="G28" i="24"/>
  <c r="H22" i="24"/>
  <c r="J18" i="24"/>
  <c r="I16" i="24"/>
  <c r="H26" i="24"/>
  <c r="H27" i="24"/>
  <c r="I24" i="24"/>
  <c r="AA219" i="28" l="1"/>
  <c r="V29" i="27"/>
  <c r="AF225" i="28"/>
  <c r="AL233" i="28"/>
  <c r="AF228" i="28"/>
  <c r="AL236" i="28"/>
  <c r="AQ239" i="28"/>
  <c r="BC253" i="28" s="1"/>
  <c r="AW247" i="28"/>
  <c r="AW250" i="28"/>
  <c r="AQ242" i="28"/>
  <c r="BC256" i="28" s="1"/>
  <c r="Y150" i="28"/>
  <c r="AH170" i="28"/>
  <c r="AT196" i="28" s="1"/>
  <c r="AJ175" i="28"/>
  <c r="AV201" i="28" s="1"/>
  <c r="AA155" i="28"/>
  <c r="Y149" i="28"/>
  <c r="AH169" i="28"/>
  <c r="AT195" i="28" s="1"/>
  <c r="AB163" i="28"/>
  <c r="AN189" i="28" s="1"/>
  <c r="AZ215" i="28" s="1"/>
  <c r="AK183" i="28"/>
  <c r="AW209" i="28" s="1"/>
  <c r="AJ176" i="28"/>
  <c r="AV202" i="28" s="1"/>
  <c r="AA156" i="28"/>
  <c r="AK173" i="28"/>
  <c r="AW199" i="28" s="1"/>
  <c r="AB153" i="28"/>
  <c r="AD159" i="28"/>
  <c r="AP185" i="28" s="1"/>
  <c r="BB211" i="28" s="1"/>
  <c r="AM179" i="28"/>
  <c r="AY205" i="28" s="1"/>
  <c r="AC162" i="28"/>
  <c r="AO188" i="28" s="1"/>
  <c r="BA214" i="28" s="1"/>
  <c r="AL182" i="28"/>
  <c r="AX208" i="28" s="1"/>
  <c r="AG171" i="28"/>
  <c r="AS197" i="28" s="1"/>
  <c r="X151" i="28"/>
  <c r="Z147" i="28"/>
  <c r="AI167" i="28"/>
  <c r="AU193" i="28" s="1"/>
  <c r="AC161" i="28"/>
  <c r="AO187" i="28" s="1"/>
  <c r="BA213" i="28" s="1"/>
  <c r="AL181" i="28"/>
  <c r="AX207" i="28" s="1"/>
  <c r="AI177" i="28"/>
  <c r="AU203" i="28" s="1"/>
  <c r="Z157" i="28"/>
  <c r="AF65" i="28"/>
  <c r="AR103" i="28" s="1"/>
  <c r="AE57" i="28"/>
  <c r="AQ95" i="28" s="1"/>
  <c r="BC133" i="28" s="1"/>
  <c r="AC51" i="28"/>
  <c r="AO89" i="28" s="1"/>
  <c r="BA127" i="28" s="1"/>
  <c r="Y39" i="28"/>
  <c r="AK77" i="28" s="1"/>
  <c r="AW115" i="28" s="1"/>
  <c r="W33" i="28"/>
  <c r="AI71" i="28" s="1"/>
  <c r="AU109" i="28" s="1"/>
  <c r="AA45" i="28"/>
  <c r="AM83" i="28" s="1"/>
  <c r="AY121" i="28" s="1"/>
  <c r="S2" i="28"/>
  <c r="AD69" i="28"/>
  <c r="AP107" i="28" s="1"/>
  <c r="AC61" i="28"/>
  <c r="AO99" i="28" s="1"/>
  <c r="BA137" i="28" s="1"/>
  <c r="AA55" i="28"/>
  <c r="AM93" i="28" s="1"/>
  <c r="AY131" i="28" s="1"/>
  <c r="W43" i="28"/>
  <c r="AI81" i="28" s="1"/>
  <c r="AU119" i="28" s="1"/>
  <c r="Y49" i="28"/>
  <c r="AK87" i="28" s="1"/>
  <c r="AW125" i="28" s="1"/>
  <c r="U37" i="28"/>
  <c r="AG75" i="28" s="1"/>
  <c r="AS113" i="28" s="1"/>
  <c r="AE68" i="28"/>
  <c r="AQ106" i="28" s="1"/>
  <c r="AD60" i="28"/>
  <c r="AP98" i="28" s="1"/>
  <c r="BB136" i="28" s="1"/>
  <c r="AB54" i="28"/>
  <c r="AN92" i="28" s="1"/>
  <c r="AZ130" i="28" s="1"/>
  <c r="X42" i="28"/>
  <c r="AJ80" i="28" s="1"/>
  <c r="AV118" i="28" s="1"/>
  <c r="Z48" i="28"/>
  <c r="AL86" i="28" s="1"/>
  <c r="AX124" i="28" s="1"/>
  <c r="V36" i="28"/>
  <c r="AH74" i="28" s="1"/>
  <c r="AT112" i="28" s="1"/>
  <c r="R6" i="28"/>
  <c r="AE67" i="28"/>
  <c r="AQ105" i="28" s="1"/>
  <c r="X41" i="28"/>
  <c r="AJ79" i="28" s="1"/>
  <c r="AV117" i="28" s="1"/>
  <c r="Z47" i="28"/>
  <c r="AL85" i="28" s="1"/>
  <c r="AX123" i="28" s="1"/>
  <c r="AB53" i="28"/>
  <c r="AN91" i="28" s="1"/>
  <c r="AZ129" i="28" s="1"/>
  <c r="V35" i="28"/>
  <c r="AH73" i="28" s="1"/>
  <c r="AT111" i="28" s="1"/>
  <c r="AD59" i="28"/>
  <c r="AP97" i="28" s="1"/>
  <c r="BB135" i="28" s="1"/>
  <c r="V27" i="29"/>
  <c r="U19" i="29"/>
  <c r="U32" i="27"/>
  <c r="AA222" i="28" s="1"/>
  <c r="S27" i="27"/>
  <c r="V145" i="28" s="1"/>
  <c r="S21" i="27"/>
  <c r="S31" i="28" s="1"/>
  <c r="T26" i="27"/>
  <c r="W144" i="28" s="1"/>
  <c r="U23" i="27"/>
  <c r="X141" i="28" s="1"/>
  <c r="T25" i="27"/>
  <c r="W143" i="28" s="1"/>
  <c r="T20" i="27"/>
  <c r="T30" i="28" s="1"/>
  <c r="U17" i="27"/>
  <c r="U27" i="28" s="1"/>
  <c r="T19" i="27"/>
  <c r="T29" i="28" s="1"/>
  <c r="K28" i="26"/>
  <c r="K22" i="26"/>
  <c r="L27" i="26"/>
  <c r="M24" i="26"/>
  <c r="L26" i="26"/>
  <c r="L21" i="26"/>
  <c r="M18" i="26"/>
  <c r="L20" i="26"/>
  <c r="I28" i="25"/>
  <c r="J27" i="25"/>
  <c r="K24" i="25"/>
  <c r="J26" i="25"/>
  <c r="J28" i="25" s="1"/>
  <c r="H21" i="25"/>
  <c r="H20" i="25"/>
  <c r="J21" i="24"/>
  <c r="J20" i="24"/>
  <c r="H28" i="24"/>
  <c r="G22" i="25"/>
  <c r="J16" i="25"/>
  <c r="I18" i="25"/>
  <c r="K18" i="24"/>
  <c r="I27" i="24"/>
  <c r="I26" i="24"/>
  <c r="J24" i="24"/>
  <c r="I22" i="24"/>
  <c r="J16" i="24"/>
  <c r="AG225" i="28" l="1"/>
  <c r="AM233" i="28"/>
  <c r="AG228" i="28"/>
  <c r="AM236" i="28"/>
  <c r="AX247" i="28"/>
  <c r="AR239" i="28"/>
  <c r="BD253" i="28" s="1"/>
  <c r="AX250" i="28"/>
  <c r="AR242" i="28"/>
  <c r="BD256" i="28" s="1"/>
  <c r="AB219" i="28"/>
  <c r="W29" i="27"/>
  <c r="AD161" i="28"/>
  <c r="AP187" i="28" s="1"/>
  <c r="BB213" i="28" s="1"/>
  <c r="AM181" i="28"/>
  <c r="AY207" i="28" s="1"/>
  <c r="AL173" i="28"/>
  <c r="AX199" i="28" s="1"/>
  <c r="AC153" i="28"/>
  <c r="AN179" i="28"/>
  <c r="AZ205" i="28" s="1"/>
  <c r="AE159" i="28"/>
  <c r="AQ185" i="28" s="1"/>
  <c r="BC211" i="28" s="1"/>
  <c r="Y151" i="28"/>
  <c r="AH171" i="28"/>
  <c r="AT197" i="28" s="1"/>
  <c r="AA157" i="28"/>
  <c r="AJ177" i="28"/>
  <c r="AV203" i="28" s="1"/>
  <c r="AD162" i="28"/>
  <c r="AP188" i="28" s="1"/>
  <c r="BB214" i="28" s="1"/>
  <c r="AM182" i="28"/>
  <c r="AY208" i="28" s="1"/>
  <c r="AC163" i="28"/>
  <c r="AO189" i="28" s="1"/>
  <c r="BA215" i="28" s="1"/>
  <c r="AL183" i="28"/>
  <c r="AX209" i="28" s="1"/>
  <c r="AI169" i="28"/>
  <c r="AU195" i="28" s="1"/>
  <c r="Z149" i="28"/>
  <c r="AA147" i="28"/>
  <c r="AJ167" i="28"/>
  <c r="AV193" i="28" s="1"/>
  <c r="Z150" i="28"/>
  <c r="AI170" i="28"/>
  <c r="AU196" i="28" s="1"/>
  <c r="AK175" i="28"/>
  <c r="AW201" i="28" s="1"/>
  <c r="AB155" i="28"/>
  <c r="AK176" i="28"/>
  <c r="AW202" i="28" s="1"/>
  <c r="AB156" i="28"/>
  <c r="AE69" i="28"/>
  <c r="AQ107" i="28" s="1"/>
  <c r="AB55" i="28"/>
  <c r="AN93" i="28" s="1"/>
  <c r="AZ131" i="28" s="1"/>
  <c r="AD61" i="28"/>
  <c r="AP99" i="28" s="1"/>
  <c r="BB137" i="28" s="1"/>
  <c r="Z49" i="28"/>
  <c r="AL87" i="28" s="1"/>
  <c r="AX125" i="28" s="1"/>
  <c r="X43" i="28"/>
  <c r="AJ81" i="28" s="1"/>
  <c r="AV119" i="28" s="1"/>
  <c r="V37" i="28"/>
  <c r="AH75" i="28" s="1"/>
  <c r="AT113" i="28" s="1"/>
  <c r="AG65" i="28"/>
  <c r="AS103" i="28" s="1"/>
  <c r="AF57" i="28"/>
  <c r="AR95" i="28" s="1"/>
  <c r="BD133" i="28" s="1"/>
  <c r="AD51" i="28"/>
  <c r="AP89" i="28" s="1"/>
  <c r="BB127" i="28" s="1"/>
  <c r="Z39" i="28"/>
  <c r="AL77" i="28" s="1"/>
  <c r="AX115" i="28" s="1"/>
  <c r="AB45" i="28"/>
  <c r="AN83" i="28" s="1"/>
  <c r="AZ121" i="28" s="1"/>
  <c r="X33" i="28"/>
  <c r="AJ71" i="28" s="1"/>
  <c r="AV109" i="28" s="1"/>
  <c r="T2" i="28"/>
  <c r="AF68" i="28"/>
  <c r="AR106" i="28" s="1"/>
  <c r="AC54" i="28"/>
  <c r="AO92" i="28" s="1"/>
  <c r="BA130" i="28" s="1"/>
  <c r="Y42" i="28"/>
  <c r="AK80" i="28" s="1"/>
  <c r="AW118" i="28" s="1"/>
  <c r="AE60" i="28"/>
  <c r="AQ98" i="28" s="1"/>
  <c r="BC136" i="28" s="1"/>
  <c r="AA48" i="28"/>
  <c r="AM86" i="28" s="1"/>
  <c r="AY124" i="28" s="1"/>
  <c r="W36" i="28"/>
  <c r="AI74" i="28" s="1"/>
  <c r="AU112" i="28" s="1"/>
  <c r="S6" i="28"/>
  <c r="AF67" i="28"/>
  <c r="AR105" i="28" s="1"/>
  <c r="Y41" i="28"/>
  <c r="AK79" i="28" s="1"/>
  <c r="AW117" i="28" s="1"/>
  <c r="W35" i="28"/>
  <c r="AI73" i="28" s="1"/>
  <c r="AU111" i="28" s="1"/>
  <c r="AE59" i="28"/>
  <c r="AQ97" i="28" s="1"/>
  <c r="BC135" i="28" s="1"/>
  <c r="AC53" i="28"/>
  <c r="AO91" i="28" s="1"/>
  <c r="BA129" i="28" s="1"/>
  <c r="AA47" i="28"/>
  <c r="AM85" i="28" s="1"/>
  <c r="AY123" i="28" s="1"/>
  <c r="W27" i="29"/>
  <c r="V19" i="29"/>
  <c r="T27" i="27"/>
  <c r="W145" i="28" s="1"/>
  <c r="V32" i="27"/>
  <c r="AB222" i="28" s="1"/>
  <c r="T21" i="27"/>
  <c r="T31" i="28" s="1"/>
  <c r="U20" i="27"/>
  <c r="U30" i="28" s="1"/>
  <c r="V17" i="27"/>
  <c r="V27" i="28" s="1"/>
  <c r="U19" i="27"/>
  <c r="U29" i="28" s="1"/>
  <c r="U26" i="27"/>
  <c r="X144" i="28" s="1"/>
  <c r="V23" i="27"/>
  <c r="Y141" i="28" s="1"/>
  <c r="U25" i="27"/>
  <c r="X143" i="28" s="1"/>
  <c r="L28" i="26"/>
  <c r="L22" i="26"/>
  <c r="M27" i="26"/>
  <c r="N24" i="26"/>
  <c r="M26" i="26"/>
  <c r="M20" i="26"/>
  <c r="M21" i="26"/>
  <c r="N18" i="26"/>
  <c r="K27" i="25"/>
  <c r="L24" i="25"/>
  <c r="K26" i="25"/>
  <c r="I20" i="25"/>
  <c r="I21" i="25"/>
  <c r="I28" i="24"/>
  <c r="K21" i="24"/>
  <c r="K20" i="24"/>
  <c r="H22" i="25"/>
  <c r="K16" i="25"/>
  <c r="J18" i="25"/>
  <c r="J22" i="24"/>
  <c r="J27" i="24"/>
  <c r="J26" i="24"/>
  <c r="K24" i="24"/>
  <c r="L18" i="24"/>
  <c r="K16" i="24"/>
  <c r="AH228" i="28" l="1"/>
  <c r="AN236" i="28"/>
  <c r="AN233" i="28"/>
  <c r="AH225" i="28"/>
  <c r="AY250" i="28"/>
  <c r="AS242" i="28"/>
  <c r="BE256" i="28" s="1"/>
  <c r="AC219" i="28"/>
  <c r="X29" i="27"/>
  <c r="AY247" i="28"/>
  <c r="AS239" i="28"/>
  <c r="BE253" i="28" s="1"/>
  <c r="AJ170" i="28"/>
  <c r="AV196" i="28" s="1"/>
  <c r="AA150" i="28"/>
  <c r="AE162" i="28"/>
  <c r="AQ188" i="28" s="1"/>
  <c r="BC214" i="28" s="1"/>
  <c r="AN182" i="28"/>
  <c r="AZ208" i="28" s="1"/>
  <c r="AC155" i="28"/>
  <c r="AL175" i="28"/>
  <c r="AX201" i="28" s="1"/>
  <c r="AF159" i="28"/>
  <c r="AR185" i="28" s="1"/>
  <c r="BD211" i="28" s="1"/>
  <c r="AO179" i="28"/>
  <c r="BA205" i="28" s="1"/>
  <c r="AL176" i="28"/>
  <c r="AX202" i="28" s="1"/>
  <c r="AC156" i="28"/>
  <c r="AK177" i="28"/>
  <c r="AW203" i="28" s="1"/>
  <c r="AB157" i="28"/>
  <c r="AJ169" i="28"/>
  <c r="AV195" i="28" s="1"/>
  <c r="AA149" i="28"/>
  <c r="AN181" i="28"/>
  <c r="AZ207" i="28" s="1"/>
  <c r="AE161" i="28"/>
  <c r="AQ187" i="28" s="1"/>
  <c r="BC213" i="28" s="1"/>
  <c r="AB147" i="28"/>
  <c r="AK167" i="28"/>
  <c r="AW193" i="28" s="1"/>
  <c r="Z151" i="28"/>
  <c r="AI171" i="28"/>
  <c r="AU197" i="28" s="1"/>
  <c r="AM173" i="28"/>
  <c r="AY199" i="28" s="1"/>
  <c r="AD153" i="28"/>
  <c r="AD163" i="28"/>
  <c r="AP189" i="28" s="1"/>
  <c r="BB215" i="28" s="1"/>
  <c r="AM183" i="28"/>
  <c r="AY209" i="28" s="1"/>
  <c r="AG68" i="28"/>
  <c r="AS106" i="28" s="1"/>
  <c r="AD54" i="28"/>
  <c r="AP92" i="28" s="1"/>
  <c r="BB130" i="28" s="1"/>
  <c r="Z42" i="28"/>
  <c r="AL80" i="28" s="1"/>
  <c r="AX118" i="28" s="1"/>
  <c r="X36" i="28"/>
  <c r="AJ74" i="28" s="1"/>
  <c r="AV112" i="28" s="1"/>
  <c r="AF60" i="28"/>
  <c r="AR98" i="28" s="1"/>
  <c r="BD136" i="28" s="1"/>
  <c r="AB48" i="28"/>
  <c r="AN86" i="28" s="1"/>
  <c r="AZ124" i="28" s="1"/>
  <c r="T6" i="28"/>
  <c r="AF69" i="28"/>
  <c r="AR107" i="28" s="1"/>
  <c r="AC55" i="28"/>
  <c r="AO93" i="28" s="1"/>
  <c r="BA131" i="28" s="1"/>
  <c r="Y43" i="28"/>
  <c r="AK81" i="28" s="1"/>
  <c r="AW119" i="28" s="1"/>
  <c r="W37" i="28"/>
  <c r="AI75" i="28" s="1"/>
  <c r="AU113" i="28" s="1"/>
  <c r="AE61" i="28"/>
  <c r="AQ99" i="28" s="1"/>
  <c r="BC137" i="28" s="1"/>
  <c r="AA49" i="28"/>
  <c r="AM87" i="28" s="1"/>
  <c r="AY125" i="28" s="1"/>
  <c r="AG67" i="28"/>
  <c r="AS105" i="28" s="1"/>
  <c r="Z41" i="28"/>
  <c r="AL79" i="28" s="1"/>
  <c r="AX117" i="28" s="1"/>
  <c r="AF59" i="28"/>
  <c r="AR97" i="28" s="1"/>
  <c r="BD135" i="28" s="1"/>
  <c r="AD53" i="28"/>
  <c r="AP91" i="28" s="1"/>
  <c r="BB129" i="28" s="1"/>
  <c r="AB47" i="28"/>
  <c r="AN85" i="28" s="1"/>
  <c r="AZ123" i="28" s="1"/>
  <c r="X35" i="28"/>
  <c r="AJ73" i="28" s="1"/>
  <c r="AV111" i="28" s="1"/>
  <c r="AH65" i="28"/>
  <c r="AT103" i="28" s="1"/>
  <c r="AE51" i="28"/>
  <c r="AQ89" i="28" s="1"/>
  <c r="BC127" i="28" s="1"/>
  <c r="AA39" i="28"/>
  <c r="AM77" i="28" s="1"/>
  <c r="AY115" i="28" s="1"/>
  <c r="AC45" i="28"/>
  <c r="AO83" i="28" s="1"/>
  <c r="BA121" i="28" s="1"/>
  <c r="Y33" i="28"/>
  <c r="AK71" i="28" s="1"/>
  <c r="AW109" i="28" s="1"/>
  <c r="AG57" i="28"/>
  <c r="AS95" i="28" s="1"/>
  <c r="BE133" i="28" s="1"/>
  <c r="U2" i="28"/>
  <c r="X27" i="29"/>
  <c r="W19" i="29"/>
  <c r="K28" i="25"/>
  <c r="U27" i="27"/>
  <c r="X145" i="28" s="1"/>
  <c r="W32" i="27"/>
  <c r="AC222" i="28" s="1"/>
  <c r="U21" i="27"/>
  <c r="U31" i="28" s="1"/>
  <c r="V25" i="27"/>
  <c r="Y143" i="28" s="1"/>
  <c r="V26" i="27"/>
  <c r="Y144" i="28" s="1"/>
  <c r="W23" i="27"/>
  <c r="Z141" i="28" s="1"/>
  <c r="V19" i="27"/>
  <c r="V29" i="28" s="1"/>
  <c r="V20" i="27"/>
  <c r="V30" i="28" s="1"/>
  <c r="W17" i="27"/>
  <c r="W27" i="28" s="1"/>
  <c r="M22" i="26"/>
  <c r="M28" i="26"/>
  <c r="N20" i="26"/>
  <c r="N21" i="26"/>
  <c r="O18" i="26"/>
  <c r="N26" i="26"/>
  <c r="O24" i="26"/>
  <c r="N27" i="26"/>
  <c r="L26" i="25"/>
  <c r="M24" i="25"/>
  <c r="L27" i="25"/>
  <c r="J20" i="25"/>
  <c r="J21" i="25"/>
  <c r="L20" i="24"/>
  <c r="L21" i="24"/>
  <c r="I22" i="25"/>
  <c r="L16" i="25"/>
  <c r="K18" i="25"/>
  <c r="J28" i="24"/>
  <c r="L16" i="24"/>
  <c r="K27" i="24"/>
  <c r="K26" i="24"/>
  <c r="L24" i="24"/>
  <c r="K22" i="24"/>
  <c r="M18" i="24"/>
  <c r="AD219" i="28" l="1"/>
  <c r="Y29" i="27"/>
  <c r="AI225" i="28"/>
  <c r="AO233" i="28"/>
  <c r="AZ247" i="28"/>
  <c r="AT239" i="28"/>
  <c r="BF253" i="28" s="1"/>
  <c r="AI228" i="28"/>
  <c r="AO236" i="28"/>
  <c r="AT242" i="28"/>
  <c r="BF256" i="28" s="1"/>
  <c r="AZ250" i="28"/>
  <c r="AC147" i="28"/>
  <c r="AL167" i="28"/>
  <c r="AX193" i="28" s="1"/>
  <c r="AE163" i="28"/>
  <c r="AQ189" i="28" s="1"/>
  <c r="BC215" i="28" s="1"/>
  <c r="AN183" i="28"/>
  <c r="AZ209" i="28" s="1"/>
  <c r="AB150" i="28"/>
  <c r="AK170" i="28"/>
  <c r="AW196" i="28" s="1"/>
  <c r="AL177" i="28"/>
  <c r="AX203" i="28" s="1"/>
  <c r="AC157" i="28"/>
  <c r="AB149" i="28"/>
  <c r="AK169" i="28"/>
  <c r="AW195" i="28" s="1"/>
  <c r="AA151" i="28"/>
  <c r="AJ171" i="28"/>
  <c r="AV197" i="28" s="1"/>
  <c r="AM175" i="28"/>
  <c r="AY201" i="28" s="1"/>
  <c r="AD155" i="28"/>
  <c r="AO182" i="28"/>
  <c r="BA208" i="28" s="1"/>
  <c r="AF162" i="28"/>
  <c r="AR188" i="28" s="1"/>
  <c r="BD214" i="28" s="1"/>
  <c r="AM176" i="28"/>
  <c r="AY202" i="28" s="1"/>
  <c r="AD156" i="28"/>
  <c r="AG159" i="28"/>
  <c r="AS185" i="28" s="1"/>
  <c r="BE211" i="28" s="1"/>
  <c r="AP179" i="28"/>
  <c r="BB205" i="28" s="1"/>
  <c r="AN173" i="28"/>
  <c r="AZ199" i="28" s="1"/>
  <c r="AE153" i="28"/>
  <c r="AF161" i="28"/>
  <c r="AR187" i="28" s="1"/>
  <c r="BD213" i="28" s="1"/>
  <c r="AO181" i="28"/>
  <c r="BA207" i="28" s="1"/>
  <c r="AI65" i="28"/>
  <c r="AU103" i="28" s="1"/>
  <c r="AF51" i="28"/>
  <c r="AR89" i="28" s="1"/>
  <c r="BD127" i="28" s="1"/>
  <c r="AH57" i="28"/>
  <c r="AT95" i="28" s="1"/>
  <c r="BF133" i="28" s="1"/>
  <c r="AB39" i="28"/>
  <c r="AN77" i="28" s="1"/>
  <c r="AZ115" i="28" s="1"/>
  <c r="Z33" i="28"/>
  <c r="AL71" i="28" s="1"/>
  <c r="AX109" i="28" s="1"/>
  <c r="AD45" i="28"/>
  <c r="AP83" i="28" s="1"/>
  <c r="BB121" i="28" s="1"/>
  <c r="V2" i="28"/>
  <c r="AA42" i="28"/>
  <c r="AM80" i="28" s="1"/>
  <c r="AY118" i="28" s="1"/>
  <c r="AH68" i="28"/>
  <c r="AT106" i="28" s="1"/>
  <c r="AG60" i="28"/>
  <c r="AS98" i="28" s="1"/>
  <c r="BE136" i="28" s="1"/>
  <c r="Y36" i="28"/>
  <c r="AK74" i="28" s="1"/>
  <c r="AW112" i="28" s="1"/>
  <c r="AE54" i="28"/>
  <c r="AQ92" i="28" s="1"/>
  <c r="BC130" i="28" s="1"/>
  <c r="AC48" i="28"/>
  <c r="AO86" i="28" s="1"/>
  <c r="BA124" i="28" s="1"/>
  <c r="U6" i="28"/>
  <c r="AH67" i="28"/>
  <c r="AT105" i="28" s="1"/>
  <c r="AA41" i="28"/>
  <c r="AM79" i="28" s="1"/>
  <c r="AY117" i="28" s="1"/>
  <c r="AE53" i="28"/>
  <c r="AQ91" i="28" s="1"/>
  <c r="BC129" i="28" s="1"/>
  <c r="AG59" i="28"/>
  <c r="AS97" i="28" s="1"/>
  <c r="BE135" i="28" s="1"/>
  <c r="Y35" i="28"/>
  <c r="AK73" i="28" s="1"/>
  <c r="AW111" i="28" s="1"/>
  <c r="AC47" i="28"/>
  <c r="AO85" i="28" s="1"/>
  <c r="BA123" i="28" s="1"/>
  <c r="AG69" i="28"/>
  <c r="AS107" i="28" s="1"/>
  <c r="AF61" i="28"/>
  <c r="AR99" i="28" s="1"/>
  <c r="BD137" i="28" s="1"/>
  <c r="Z43" i="28"/>
  <c r="AL81" i="28" s="1"/>
  <c r="AX119" i="28" s="1"/>
  <c r="AD55" i="28"/>
  <c r="AP93" i="28" s="1"/>
  <c r="BB131" i="28" s="1"/>
  <c r="AB49" i="28"/>
  <c r="AN87" i="28" s="1"/>
  <c r="AZ125" i="28" s="1"/>
  <c r="X37" i="28"/>
  <c r="AJ75" i="28" s="1"/>
  <c r="AV113" i="28" s="1"/>
  <c r="Y27" i="29"/>
  <c r="X19" i="29"/>
  <c r="X32" i="27"/>
  <c r="AD222" i="28" s="1"/>
  <c r="V27" i="27"/>
  <c r="Y145" i="28" s="1"/>
  <c r="V21" i="27"/>
  <c r="V31" i="28" s="1"/>
  <c r="W19" i="27"/>
  <c r="W29" i="28" s="1"/>
  <c r="W20" i="27"/>
  <c r="W30" i="28" s="1"/>
  <c r="X17" i="27"/>
  <c r="X27" i="28" s="1"/>
  <c r="W25" i="27"/>
  <c r="Z143" i="28" s="1"/>
  <c r="W26" i="27"/>
  <c r="Z144" i="28" s="1"/>
  <c r="X23" i="27"/>
  <c r="AA141" i="28" s="1"/>
  <c r="N28" i="26"/>
  <c r="N22" i="26"/>
  <c r="O21" i="26"/>
  <c r="P18" i="26"/>
  <c r="O20" i="26"/>
  <c r="O26" i="26"/>
  <c r="P24" i="26"/>
  <c r="O27" i="26"/>
  <c r="L28" i="25"/>
  <c r="M26" i="25"/>
  <c r="M27" i="25"/>
  <c r="N24" i="25"/>
  <c r="K21" i="25"/>
  <c r="K20" i="25"/>
  <c r="K28" i="24"/>
  <c r="M20" i="24"/>
  <c r="M21" i="24"/>
  <c r="J22" i="25"/>
  <c r="M16" i="25"/>
  <c r="L18" i="25"/>
  <c r="L22" i="24"/>
  <c r="N18" i="24"/>
  <c r="M16" i="24"/>
  <c r="L27" i="24"/>
  <c r="M24" i="24"/>
  <c r="L26" i="24"/>
  <c r="AP236" i="28" l="1"/>
  <c r="AJ228" i="28"/>
  <c r="BA250" i="28"/>
  <c r="AU242" i="28"/>
  <c r="BG256" i="28" s="1"/>
  <c r="AU239" i="28"/>
  <c r="BG253" i="28" s="1"/>
  <c r="BA247" i="28"/>
  <c r="AJ225" i="28"/>
  <c r="AP233" i="28"/>
  <c r="AE219" i="28"/>
  <c r="Z29" i="27"/>
  <c r="AK171" i="28"/>
  <c r="AW197" i="28" s="1"/>
  <c r="AB151" i="28"/>
  <c r="AM177" i="28"/>
  <c r="AY203" i="28" s="1"/>
  <c r="AD157" i="28"/>
  <c r="AC149" i="28"/>
  <c r="AL169" i="28"/>
  <c r="AX195" i="28" s="1"/>
  <c r="AD147" i="28"/>
  <c r="AM167" i="28"/>
  <c r="AY193" i="28" s="1"/>
  <c r="AQ179" i="28"/>
  <c r="BC205" i="28" s="1"/>
  <c r="AH159" i="28"/>
  <c r="AT185" i="28" s="1"/>
  <c r="BF211" i="28" s="1"/>
  <c r="AG162" i="28"/>
  <c r="AS188" i="28" s="1"/>
  <c r="BE214" i="28" s="1"/>
  <c r="AP182" i="28"/>
  <c r="BB208" i="28" s="1"/>
  <c r="AG161" i="28"/>
  <c r="AS187" i="28" s="1"/>
  <c r="BE213" i="28" s="1"/>
  <c r="AP181" i="28"/>
  <c r="BB207" i="28" s="1"/>
  <c r="AO183" i="28"/>
  <c r="BA209" i="28" s="1"/>
  <c r="AF163" i="28"/>
  <c r="AR189" i="28" s="1"/>
  <c r="BD215" i="28" s="1"/>
  <c r="AC150" i="28"/>
  <c r="AL170" i="28"/>
  <c r="AX196" i="28" s="1"/>
  <c r="AN175" i="28"/>
  <c r="AZ201" i="28" s="1"/>
  <c r="AE155" i="28"/>
  <c r="AN176" i="28"/>
  <c r="AZ202" i="28" s="1"/>
  <c r="AE156" i="28"/>
  <c r="AO173" i="28"/>
  <c r="BA199" i="28" s="1"/>
  <c r="AF153" i="28"/>
  <c r="AH69" i="28"/>
  <c r="AT107" i="28" s="1"/>
  <c r="AA43" i="28"/>
  <c r="AM81" i="28" s="1"/>
  <c r="AY119" i="28" s="1"/>
  <c r="AG61" i="28"/>
  <c r="AS99" i="28" s="1"/>
  <c r="BE137" i="28" s="1"/>
  <c r="AE55" i="28"/>
  <c r="AQ93" i="28" s="1"/>
  <c r="BC131" i="28" s="1"/>
  <c r="Y37" i="28"/>
  <c r="AK75" i="28" s="1"/>
  <c r="AW113" i="28" s="1"/>
  <c r="AC49" i="28"/>
  <c r="AO87" i="28" s="1"/>
  <c r="BA125" i="28" s="1"/>
  <c r="AI67" i="28"/>
  <c r="AU105" i="28" s="1"/>
  <c r="AF53" i="28"/>
  <c r="AR91" i="28" s="1"/>
  <c r="BD129" i="28" s="1"/>
  <c r="AB41" i="28"/>
  <c r="AN79" i="28" s="1"/>
  <c r="AZ117" i="28" s="1"/>
  <c r="AH59" i="28"/>
  <c r="AT97" i="28" s="1"/>
  <c r="BF135" i="28" s="1"/>
  <c r="Z35" i="28"/>
  <c r="AL73" i="28" s="1"/>
  <c r="AX111" i="28" s="1"/>
  <c r="AD47" i="28"/>
  <c r="AP85" i="28" s="1"/>
  <c r="BB123" i="28" s="1"/>
  <c r="AJ65" i="28"/>
  <c r="AV103" i="28" s="1"/>
  <c r="AI57" i="28"/>
  <c r="AU95" i="28" s="1"/>
  <c r="BG133" i="28" s="1"/>
  <c r="AC39" i="28"/>
  <c r="AO77" i="28" s="1"/>
  <c r="BA115" i="28" s="1"/>
  <c r="AG51" i="28"/>
  <c r="AS89" i="28" s="1"/>
  <c r="BE127" i="28" s="1"/>
  <c r="AE45" i="28"/>
  <c r="AQ83" i="28" s="1"/>
  <c r="BC121" i="28" s="1"/>
  <c r="AA33" i="28"/>
  <c r="AM71" i="28" s="1"/>
  <c r="AY109" i="28" s="1"/>
  <c r="W2" i="28"/>
  <c r="AI68" i="28"/>
  <c r="AU106" i="28" s="1"/>
  <c r="AH60" i="28"/>
  <c r="AT98" i="28" s="1"/>
  <c r="BF136" i="28" s="1"/>
  <c r="AF54" i="28"/>
  <c r="AR92" i="28" s="1"/>
  <c r="BD130" i="28" s="1"/>
  <c r="AB42" i="28"/>
  <c r="AN80" i="28" s="1"/>
  <c r="AZ118" i="28" s="1"/>
  <c r="AD48" i="28"/>
  <c r="AP86" i="28" s="1"/>
  <c r="BB124" i="28" s="1"/>
  <c r="Z36" i="28"/>
  <c r="AL74" i="28" s="1"/>
  <c r="AX112" i="28" s="1"/>
  <c r="V6" i="28"/>
  <c r="Z27" i="29"/>
  <c r="Y19" i="29"/>
  <c r="Y32" i="27"/>
  <c r="AE222" i="28" s="1"/>
  <c r="W27" i="27"/>
  <c r="Z145" i="28" s="1"/>
  <c r="W21" i="27"/>
  <c r="W31" i="28" s="1"/>
  <c r="O28" i="26"/>
  <c r="X26" i="27"/>
  <c r="AA144" i="28" s="1"/>
  <c r="Y23" i="27"/>
  <c r="AB141" i="28" s="1"/>
  <c r="X25" i="27"/>
  <c r="AA143" i="28" s="1"/>
  <c r="X20" i="27"/>
  <c r="X30" i="28" s="1"/>
  <c r="Y17" i="27"/>
  <c r="Y27" i="28" s="1"/>
  <c r="X19" i="27"/>
  <c r="X29" i="28" s="1"/>
  <c r="O22" i="26"/>
  <c r="P27" i="26"/>
  <c r="Q24" i="26"/>
  <c r="P26" i="26"/>
  <c r="P21" i="26"/>
  <c r="P20" i="26"/>
  <c r="Q18" i="26"/>
  <c r="M28" i="25"/>
  <c r="N27" i="25"/>
  <c r="O24" i="25"/>
  <c r="N26" i="25"/>
  <c r="L21" i="25"/>
  <c r="L20" i="25"/>
  <c r="N21" i="24"/>
  <c r="N20" i="24"/>
  <c r="N16" i="25"/>
  <c r="K22" i="25"/>
  <c r="M18" i="25"/>
  <c r="L28" i="24"/>
  <c r="N16" i="24"/>
  <c r="M27" i="24"/>
  <c r="M26" i="24"/>
  <c r="N24" i="24"/>
  <c r="M22" i="24"/>
  <c r="O18" i="24"/>
  <c r="AK228" i="28" l="1"/>
  <c r="AQ236" i="28"/>
  <c r="AV239" i="28"/>
  <c r="BH253" i="28" s="1"/>
  <c r="BB247" i="28"/>
  <c r="AK225" i="28"/>
  <c r="AQ233" i="28"/>
  <c r="BB250" i="28"/>
  <c r="AV242" i="28"/>
  <c r="BH256" i="28" s="1"/>
  <c r="AF219" i="28"/>
  <c r="AA29" i="27"/>
  <c r="AM169" i="28"/>
  <c r="AY195" i="28" s="1"/>
  <c r="AD149" i="28"/>
  <c r="AI159" i="28"/>
  <c r="AU185" i="28" s="1"/>
  <c r="BG211" i="28" s="1"/>
  <c r="AR179" i="28"/>
  <c r="BD205" i="28" s="1"/>
  <c r="AC151" i="28"/>
  <c r="AL171" i="28"/>
  <c r="AX197" i="28" s="1"/>
  <c r="AP173" i="28"/>
  <c r="BB199" i="28" s="1"/>
  <c r="AG153" i="28"/>
  <c r="AQ181" i="28"/>
  <c r="BC207" i="28" s="1"/>
  <c r="AH161" i="28"/>
  <c r="AT187" i="28" s="1"/>
  <c r="BF213" i="28" s="1"/>
  <c r="AE147" i="28"/>
  <c r="AN167" i="28"/>
  <c r="AZ193" i="28" s="1"/>
  <c r="AD150" i="28"/>
  <c r="AM170" i="28"/>
  <c r="AY196" i="28" s="1"/>
  <c r="AQ182" i="28"/>
  <c r="BC208" i="28" s="1"/>
  <c r="AH162" i="28"/>
  <c r="AT188" i="28" s="1"/>
  <c r="BF214" i="28" s="1"/>
  <c r="AE157" i="28"/>
  <c r="AN177" i="28"/>
  <c r="AZ203" i="28" s="1"/>
  <c r="AP183" i="28"/>
  <c r="BB209" i="28" s="1"/>
  <c r="AG163" i="28"/>
  <c r="AS189" i="28" s="1"/>
  <c r="BE215" i="28" s="1"/>
  <c r="AO176" i="28"/>
  <c r="BA202" i="28" s="1"/>
  <c r="AF156" i="28"/>
  <c r="AO175" i="28"/>
  <c r="BA201" i="28" s="1"/>
  <c r="AF155" i="28"/>
  <c r="AI69" i="28"/>
  <c r="AU107" i="28" s="1"/>
  <c r="AF55" i="28"/>
  <c r="AR93" i="28" s="1"/>
  <c r="BD131" i="28" s="1"/>
  <c r="AB43" i="28"/>
  <c r="AN81" i="28" s="1"/>
  <c r="AZ119" i="28" s="1"/>
  <c r="AH61" i="28"/>
  <c r="AT99" i="28" s="1"/>
  <c r="BF137" i="28" s="1"/>
  <c r="Z37" i="28"/>
  <c r="AL75" i="28" s="1"/>
  <c r="AX113" i="28" s="1"/>
  <c r="AD49" i="28"/>
  <c r="AP87" i="28" s="1"/>
  <c r="BB125" i="28" s="1"/>
  <c r="AJ68" i="28"/>
  <c r="AV106" i="28" s="1"/>
  <c r="AG54" i="28"/>
  <c r="AS92" i="28" s="1"/>
  <c r="BE130" i="28" s="1"/>
  <c r="AA36" i="28"/>
  <c r="AM74" i="28" s="1"/>
  <c r="AY112" i="28" s="1"/>
  <c r="AC42" i="28"/>
  <c r="AO80" i="28" s="1"/>
  <c r="BA118" i="28" s="1"/>
  <c r="AI60" i="28"/>
  <c r="AU98" i="28" s="1"/>
  <c r="BG136" i="28" s="1"/>
  <c r="AE48" i="28"/>
  <c r="AQ86" i="28" s="1"/>
  <c r="BC124" i="28" s="1"/>
  <c r="W6" i="28"/>
  <c r="AC41" i="28"/>
  <c r="AO79" i="28" s="1"/>
  <c r="BA117" i="28" s="1"/>
  <c r="AJ67" i="28"/>
  <c r="AV105" i="28" s="1"/>
  <c r="AA35" i="28"/>
  <c r="AM73" i="28" s="1"/>
  <c r="AY111" i="28" s="1"/>
  <c r="AG53" i="28"/>
  <c r="AS91" i="28" s="1"/>
  <c r="BE129" i="28" s="1"/>
  <c r="AE47" i="28"/>
  <c r="AQ85" i="28" s="1"/>
  <c r="BC123" i="28" s="1"/>
  <c r="AI59" i="28"/>
  <c r="AU97" i="28" s="1"/>
  <c r="BG135" i="28" s="1"/>
  <c r="AD39" i="28"/>
  <c r="AP77" i="28" s="1"/>
  <c r="BB115" i="28" s="1"/>
  <c r="AK65" i="28"/>
  <c r="AW103" i="28" s="1"/>
  <c r="AH51" i="28"/>
  <c r="AT89" i="28" s="1"/>
  <c r="BF127" i="28" s="1"/>
  <c r="AB33" i="28"/>
  <c r="AN71" i="28" s="1"/>
  <c r="AZ109" i="28" s="1"/>
  <c r="AJ57" i="28"/>
  <c r="AV95" i="28" s="1"/>
  <c r="BH133" i="28" s="1"/>
  <c r="AF45" i="28"/>
  <c r="AR83" i="28" s="1"/>
  <c r="BD121" i="28" s="1"/>
  <c r="X2" i="28"/>
  <c r="AA27" i="29"/>
  <c r="Z19" i="29"/>
  <c r="X27" i="27"/>
  <c r="AA145" i="28" s="1"/>
  <c r="Z32" i="27"/>
  <c r="AF222" i="28" s="1"/>
  <c r="X21" i="27"/>
  <c r="X31" i="28" s="1"/>
  <c r="N28" i="25"/>
  <c r="Y20" i="27"/>
  <c r="Y30" i="28" s="1"/>
  <c r="Z17" i="27"/>
  <c r="Z27" i="28" s="1"/>
  <c r="Y19" i="27"/>
  <c r="Y29" i="28" s="1"/>
  <c r="Y26" i="27"/>
  <c r="AB144" i="28" s="1"/>
  <c r="Z23" i="27"/>
  <c r="AC141" i="28" s="1"/>
  <c r="Y25" i="27"/>
  <c r="AB143" i="28" s="1"/>
  <c r="P22" i="26"/>
  <c r="P28" i="26"/>
  <c r="Q27" i="26"/>
  <c r="R24" i="26"/>
  <c r="Q26" i="26"/>
  <c r="Q20" i="26"/>
  <c r="R18" i="26"/>
  <c r="Q21" i="26"/>
  <c r="L22" i="25"/>
  <c r="O27" i="25"/>
  <c r="O26" i="25"/>
  <c r="O28" i="25" s="1"/>
  <c r="P24" i="25"/>
  <c r="M20" i="25"/>
  <c r="M21" i="25"/>
  <c r="O21" i="24"/>
  <c r="O20" i="24"/>
  <c r="O16" i="25"/>
  <c r="N18" i="25"/>
  <c r="M28" i="24"/>
  <c r="O16" i="24"/>
  <c r="N22" i="24"/>
  <c r="P18" i="24"/>
  <c r="N27" i="24"/>
  <c r="N26" i="24"/>
  <c r="O24" i="24"/>
  <c r="AL225" i="28" l="1"/>
  <c r="AR233" i="28"/>
  <c r="AG219" i="28"/>
  <c r="AB29" i="27"/>
  <c r="BC247" i="28"/>
  <c r="AW239" i="28"/>
  <c r="BI253" i="28" s="1"/>
  <c r="AW242" i="28"/>
  <c r="BI256" i="28" s="1"/>
  <c r="BC250" i="28"/>
  <c r="AL228" i="28"/>
  <c r="AR236" i="28"/>
  <c r="AI161" i="28"/>
  <c r="AU187" i="28" s="1"/>
  <c r="BG213" i="28" s="1"/>
  <c r="AR181" i="28"/>
  <c r="BD207" i="28" s="1"/>
  <c r="AJ159" i="28"/>
  <c r="AV185" i="28" s="1"/>
  <c r="BH211" i="28" s="1"/>
  <c r="AS179" i="28"/>
  <c r="BE205" i="28" s="1"/>
  <c r="AN169" i="28"/>
  <c r="AZ195" i="28" s="1"/>
  <c r="AE149" i="28"/>
  <c r="AQ173" i="28"/>
  <c r="BC199" i="28" s="1"/>
  <c r="AH153" i="28"/>
  <c r="AI162" i="28"/>
  <c r="AU188" i="28" s="1"/>
  <c r="BG214" i="28" s="1"/>
  <c r="AR182" i="28"/>
  <c r="BD208" i="28" s="1"/>
  <c r="AG155" i="28"/>
  <c r="AP175" i="28"/>
  <c r="BB201" i="28" s="1"/>
  <c r="AO167" i="28"/>
  <c r="BA193" i="28" s="1"/>
  <c r="AF147" i="28"/>
  <c r="AE150" i="28"/>
  <c r="AN170" i="28"/>
  <c r="AZ196" i="28" s="1"/>
  <c r="AD151" i="28"/>
  <c r="AM171" i="28"/>
  <c r="AY197" i="28" s="1"/>
  <c r="AQ183" i="28"/>
  <c r="BC209" i="28" s="1"/>
  <c r="AH163" i="28"/>
  <c r="AT189" i="28" s="1"/>
  <c r="BF215" i="28" s="1"/>
  <c r="AP176" i="28"/>
  <c r="BB202" i="28" s="1"/>
  <c r="AG156" i="28"/>
  <c r="AO177" i="28"/>
  <c r="BA203" i="28" s="1"/>
  <c r="AF157" i="28"/>
  <c r="AJ69" i="28"/>
  <c r="AV107" i="28" s="1"/>
  <c r="AG55" i="28"/>
  <c r="AS93" i="28" s="1"/>
  <c r="BE131" i="28" s="1"/>
  <c r="AC43" i="28"/>
  <c r="AO81" i="28" s="1"/>
  <c r="BA119" i="28" s="1"/>
  <c r="AI61" i="28"/>
  <c r="AU99" i="28" s="1"/>
  <c r="BG137" i="28" s="1"/>
  <c r="AE49" i="28"/>
  <c r="AQ87" i="28" s="1"/>
  <c r="BC125" i="28" s="1"/>
  <c r="AA37" i="28"/>
  <c r="AM75" i="28" s="1"/>
  <c r="AY113" i="28" s="1"/>
  <c r="AL65" i="28"/>
  <c r="AX103" i="28" s="1"/>
  <c r="AE39" i="28"/>
  <c r="AQ77" i="28" s="1"/>
  <c r="BC115" i="28" s="1"/>
  <c r="AK57" i="28"/>
  <c r="AW95" i="28" s="1"/>
  <c r="BI133" i="28" s="1"/>
  <c r="AI51" i="28"/>
  <c r="AU89" i="28" s="1"/>
  <c r="BG127" i="28" s="1"/>
  <c r="AC33" i="28"/>
  <c r="AO71" i="28" s="1"/>
  <c r="BA109" i="28" s="1"/>
  <c r="AG45" i="28"/>
  <c r="AS83" i="28" s="1"/>
  <c r="BE121" i="28" s="1"/>
  <c r="Y2" i="28"/>
  <c r="AK67" i="28"/>
  <c r="AW105" i="28" s="1"/>
  <c r="AH53" i="28"/>
  <c r="AT91" i="28" s="1"/>
  <c r="BF129" i="28" s="1"/>
  <c r="AD41" i="28"/>
  <c r="AP79" i="28" s="1"/>
  <c r="BB117" i="28" s="1"/>
  <c r="AJ59" i="28"/>
  <c r="AV97" i="28" s="1"/>
  <c r="BH135" i="28" s="1"/>
  <c r="AF47" i="28"/>
  <c r="AR85" i="28" s="1"/>
  <c r="BD123" i="28" s="1"/>
  <c r="AB35" i="28"/>
  <c r="AN73" i="28" s="1"/>
  <c r="AZ111" i="28" s="1"/>
  <c r="AD42" i="28"/>
  <c r="AP80" i="28" s="1"/>
  <c r="BB118" i="28" s="1"/>
  <c r="AK68" i="28"/>
  <c r="AW106" i="28" s="1"/>
  <c r="AH54" i="28"/>
  <c r="AT92" i="28" s="1"/>
  <c r="BF130" i="28" s="1"/>
  <c r="AB36" i="28"/>
  <c r="AN74" i="28" s="1"/>
  <c r="AZ112" i="28" s="1"/>
  <c r="AF48" i="28"/>
  <c r="AR86" i="28" s="1"/>
  <c r="BD124" i="28" s="1"/>
  <c r="AJ60" i="28"/>
  <c r="AV98" i="28" s="1"/>
  <c r="BH136" i="28" s="1"/>
  <c r="X6" i="28"/>
  <c r="AB27" i="29"/>
  <c r="AA19" i="29"/>
  <c r="AA32" i="27"/>
  <c r="AG222" i="28" s="1"/>
  <c r="Y27" i="27"/>
  <c r="AB145" i="28" s="1"/>
  <c r="Y21" i="27"/>
  <c r="Y31" i="28" s="1"/>
  <c r="Z25" i="27"/>
  <c r="AC143" i="28" s="1"/>
  <c r="Z26" i="27"/>
  <c r="AC144" i="28" s="1"/>
  <c r="AA23" i="27"/>
  <c r="AD141" i="28" s="1"/>
  <c r="Z19" i="27"/>
  <c r="Z29" i="28" s="1"/>
  <c r="Z20" i="27"/>
  <c r="Z30" i="28" s="1"/>
  <c r="AA17" i="27"/>
  <c r="AA27" i="28" s="1"/>
  <c r="Q28" i="26"/>
  <c r="Q22" i="26"/>
  <c r="R20" i="26"/>
  <c r="R21" i="26"/>
  <c r="S18" i="26"/>
  <c r="R26" i="26"/>
  <c r="R27" i="26"/>
  <c r="S24" i="26"/>
  <c r="P26" i="25"/>
  <c r="P27" i="25"/>
  <c r="Q24" i="25"/>
  <c r="N20" i="25"/>
  <c r="N21" i="25"/>
  <c r="P20" i="24"/>
  <c r="P21" i="24"/>
  <c r="N28" i="24"/>
  <c r="M22" i="25"/>
  <c r="P16" i="25"/>
  <c r="O18" i="25"/>
  <c r="Q18" i="24"/>
  <c r="O22" i="24"/>
  <c r="O27" i="24"/>
  <c r="O26" i="24"/>
  <c r="P24" i="24"/>
  <c r="P16" i="24"/>
  <c r="AM228" i="28" l="1"/>
  <c r="AS236" i="28"/>
  <c r="AH219" i="28"/>
  <c r="AC29" i="27"/>
  <c r="AM225" i="28"/>
  <c r="AS233" i="28"/>
  <c r="BD250" i="28"/>
  <c r="AX242" i="28"/>
  <c r="BJ256" i="28" s="1"/>
  <c r="BD247" i="28"/>
  <c r="AX239" i="28"/>
  <c r="BJ253" i="28" s="1"/>
  <c r="AK159" i="28"/>
  <c r="AW185" i="28" s="1"/>
  <c r="BI211" i="28" s="1"/>
  <c r="AT179" i="28"/>
  <c r="BF205" i="28" s="1"/>
  <c r="AG147" i="28"/>
  <c r="AP167" i="28"/>
  <c r="BB193" i="28" s="1"/>
  <c r="AE151" i="28"/>
  <c r="AN171" i="28"/>
  <c r="AZ197" i="28" s="1"/>
  <c r="AQ176" i="28"/>
  <c r="BC202" i="28" s="1"/>
  <c r="AH156" i="28"/>
  <c r="AJ161" i="28"/>
  <c r="AV187" i="28" s="1"/>
  <c r="BH213" i="28" s="1"/>
  <c r="AS181" i="28"/>
  <c r="BE207" i="28" s="1"/>
  <c r="AJ162" i="28"/>
  <c r="AV188" i="28" s="1"/>
  <c r="BH214" i="28" s="1"/>
  <c r="AS182" i="28"/>
  <c r="BE208" i="28" s="1"/>
  <c r="AI153" i="28"/>
  <c r="AR173" i="28"/>
  <c r="BD199" i="28" s="1"/>
  <c r="AQ175" i="28"/>
  <c r="BC201" i="28" s="1"/>
  <c r="AH155" i="28"/>
  <c r="AI163" i="28"/>
  <c r="AU189" i="28" s="1"/>
  <c r="BG215" i="28" s="1"/>
  <c r="AR183" i="28"/>
  <c r="BD209" i="28" s="1"/>
  <c r="AF150" i="28"/>
  <c r="AO170" i="28"/>
  <c r="BA196" i="28" s="1"/>
  <c r="AF149" i="28"/>
  <c r="AO169" i="28"/>
  <c r="BA195" i="28" s="1"/>
  <c r="AP177" i="28"/>
  <c r="BB203" i="28" s="1"/>
  <c r="AG157" i="28"/>
  <c r="AL67" i="28"/>
  <c r="AX105" i="28" s="1"/>
  <c r="AK59" i="28"/>
  <c r="AW97" i="28" s="1"/>
  <c r="BI135" i="28" s="1"/>
  <c r="AI53" i="28"/>
  <c r="AU91" i="28" s="1"/>
  <c r="BG129" i="28" s="1"/>
  <c r="AE41" i="28"/>
  <c r="AQ79" i="28" s="1"/>
  <c r="BC117" i="28" s="1"/>
  <c r="AG47" i="28"/>
  <c r="AS85" i="28" s="1"/>
  <c r="BE123" i="28" s="1"/>
  <c r="AC35" i="28"/>
  <c r="AO73" i="28" s="1"/>
  <c r="BA111" i="28" s="1"/>
  <c r="AK69" i="28"/>
  <c r="AW107" i="28" s="1"/>
  <c r="AD43" i="28"/>
  <c r="AP81" i="28" s="1"/>
  <c r="BB119" i="28" s="1"/>
  <c r="AJ61" i="28"/>
  <c r="AV99" i="28" s="1"/>
  <c r="BH137" i="28" s="1"/>
  <c r="AH55" i="28"/>
  <c r="AT93" i="28" s="1"/>
  <c r="BF131" i="28" s="1"/>
  <c r="AB37" i="28"/>
  <c r="AN75" i="28" s="1"/>
  <c r="AZ113" i="28" s="1"/>
  <c r="AF49" i="28"/>
  <c r="AR87" i="28" s="1"/>
  <c r="BD125" i="28" s="1"/>
  <c r="AL68" i="28"/>
  <c r="AX106" i="28" s="1"/>
  <c r="AI54" i="28"/>
  <c r="AU92" i="28" s="1"/>
  <c r="BG130" i="28" s="1"/>
  <c r="AE42" i="28"/>
  <c r="AQ80" i="28" s="1"/>
  <c r="BC118" i="28" s="1"/>
  <c r="AK60" i="28"/>
  <c r="AW98" i="28" s="1"/>
  <c r="BI136" i="28" s="1"/>
  <c r="AC36" i="28"/>
  <c r="AO74" i="28" s="1"/>
  <c r="BA112" i="28" s="1"/>
  <c r="AG48" i="28"/>
  <c r="AS86" i="28" s="1"/>
  <c r="BE124" i="28" s="1"/>
  <c r="Y6" i="28"/>
  <c r="AM65" i="28"/>
  <c r="AY103" i="28" s="1"/>
  <c r="AF39" i="28"/>
  <c r="AR77" i="28" s="1"/>
  <c r="BD115" i="28" s="1"/>
  <c r="AJ51" i="28"/>
  <c r="AV89" i="28" s="1"/>
  <c r="BH127" i="28" s="1"/>
  <c r="AL57" i="28"/>
  <c r="AX95" i="28" s="1"/>
  <c r="BJ133" i="28" s="1"/>
  <c r="AD33" i="28"/>
  <c r="AP71" i="28" s="1"/>
  <c r="BB109" i="28" s="1"/>
  <c r="AH45" i="28"/>
  <c r="AT83" i="28" s="1"/>
  <c r="BF121" i="28" s="1"/>
  <c r="Z2" i="28"/>
  <c r="AC27" i="29"/>
  <c r="AB19" i="29"/>
  <c r="AB32" i="27"/>
  <c r="AH222" i="28" s="1"/>
  <c r="Z27" i="27"/>
  <c r="AC145" i="28" s="1"/>
  <c r="Z21" i="27"/>
  <c r="Z31" i="28" s="1"/>
  <c r="AA19" i="27"/>
  <c r="AA29" i="28" s="1"/>
  <c r="AA20" i="27"/>
  <c r="AA30" i="28" s="1"/>
  <c r="AB17" i="27"/>
  <c r="AB27" i="28" s="1"/>
  <c r="AA25" i="27"/>
  <c r="AD143" i="28" s="1"/>
  <c r="AA26" i="27"/>
  <c r="AD144" i="28" s="1"/>
  <c r="AB23" i="27"/>
  <c r="AE141" i="28" s="1"/>
  <c r="R28" i="26"/>
  <c r="P28" i="25"/>
  <c r="R22" i="26"/>
  <c r="S21" i="26"/>
  <c r="T18" i="26"/>
  <c r="S20" i="26"/>
  <c r="S26" i="26"/>
  <c r="S27" i="26"/>
  <c r="T24" i="26"/>
  <c r="R24" i="25"/>
  <c r="Q26" i="25"/>
  <c r="Q27" i="25"/>
  <c r="O21" i="25"/>
  <c r="O20" i="25"/>
  <c r="Q20" i="24"/>
  <c r="Q21" i="24"/>
  <c r="N22" i="25"/>
  <c r="Q16" i="25"/>
  <c r="P18" i="25"/>
  <c r="O28" i="24"/>
  <c r="R18" i="24"/>
  <c r="Q16" i="24"/>
  <c r="P22" i="24"/>
  <c r="Q24" i="24"/>
  <c r="P27" i="24"/>
  <c r="P26" i="24"/>
  <c r="AN228" i="28" l="1"/>
  <c r="AT236" i="28"/>
  <c r="AI219" i="28"/>
  <c r="AD29" i="27"/>
  <c r="AN225" i="28"/>
  <c r="AT233" i="28"/>
  <c r="AY239" i="28"/>
  <c r="BK253" i="28" s="1"/>
  <c r="BE247" i="28"/>
  <c r="AY242" i="28"/>
  <c r="BK256" i="28" s="1"/>
  <c r="BE250" i="28"/>
  <c r="AG149" i="28"/>
  <c r="AP169" i="28"/>
  <c r="BB195" i="28" s="1"/>
  <c r="AK162" i="28"/>
  <c r="AW188" i="28" s="1"/>
  <c r="BI214" i="28" s="1"/>
  <c r="AT182" i="28"/>
  <c r="BF208" i="28" s="1"/>
  <c r="AO171" i="28"/>
  <c r="BA197" i="28" s="1"/>
  <c r="AF151" i="28"/>
  <c r="AR176" i="28"/>
  <c r="BD202" i="28" s="1"/>
  <c r="AI156" i="28"/>
  <c r="AS173" i="28"/>
  <c r="BE199" i="28" s="1"/>
  <c r="AJ153" i="28"/>
  <c r="AJ163" i="28"/>
  <c r="AV189" i="28" s="1"/>
  <c r="BH215" i="28" s="1"/>
  <c r="AS183" i="28"/>
  <c r="BE209" i="28" s="1"/>
  <c r="AK161" i="28"/>
  <c r="AW187" i="28" s="1"/>
  <c r="BI213" i="28" s="1"/>
  <c r="AT181" i="28"/>
  <c r="BF207" i="28" s="1"/>
  <c r="AH147" i="28"/>
  <c r="AQ167" i="28"/>
  <c r="BC193" i="28" s="1"/>
  <c r="AG150" i="28"/>
  <c r="AP170" i="28"/>
  <c r="BB196" i="28" s="1"/>
  <c r="AR175" i="28"/>
  <c r="BD201" i="28" s="1"/>
  <c r="AI155" i="28"/>
  <c r="AU179" i="28"/>
  <c r="BG205" i="28" s="1"/>
  <c r="AL159" i="28"/>
  <c r="AX185" i="28" s="1"/>
  <c r="BJ211" i="28" s="1"/>
  <c r="AQ177" i="28"/>
  <c r="BC203" i="28" s="1"/>
  <c r="AH157" i="28"/>
  <c r="AE43" i="28"/>
  <c r="AQ81" i="28" s="1"/>
  <c r="BC119" i="28" s="1"/>
  <c r="AL69" i="28"/>
  <c r="AX107" i="28" s="1"/>
  <c r="AK61" i="28"/>
  <c r="AW99" i="28" s="1"/>
  <c r="BI137" i="28" s="1"/>
  <c r="AI55" i="28"/>
  <c r="AU93" i="28" s="1"/>
  <c r="BG131" i="28" s="1"/>
  <c r="AG49" i="28"/>
  <c r="AS87" i="28" s="1"/>
  <c r="BE125" i="28" s="1"/>
  <c r="AC37" i="28"/>
  <c r="AO75" i="28" s="1"/>
  <c r="BA113" i="28" s="1"/>
  <c r="AN65" i="28"/>
  <c r="AZ103" i="28" s="1"/>
  <c r="AM57" i="28"/>
  <c r="AY95" i="28" s="1"/>
  <c r="BK133" i="28" s="1"/>
  <c r="AK51" i="28"/>
  <c r="AW89" i="28" s="1"/>
  <c r="BI127" i="28" s="1"/>
  <c r="AG39" i="28"/>
  <c r="AS77" i="28" s="1"/>
  <c r="BE115" i="28" s="1"/>
  <c r="AI45" i="28"/>
  <c r="AU83" i="28" s="1"/>
  <c r="BG121" i="28" s="1"/>
  <c r="AE33" i="28"/>
  <c r="AQ71" i="28" s="1"/>
  <c r="BC109" i="28" s="1"/>
  <c r="AA2" i="28"/>
  <c r="AF41" i="28"/>
  <c r="AR79" i="28" s="1"/>
  <c r="BD117" i="28" s="1"/>
  <c r="AM67" i="28"/>
  <c r="AY105" i="28" s="1"/>
  <c r="AL59" i="28"/>
  <c r="AX97" i="28" s="1"/>
  <c r="BJ135" i="28" s="1"/>
  <c r="AJ53" i="28"/>
  <c r="AV91" i="28" s="1"/>
  <c r="BH129" i="28" s="1"/>
  <c r="AH47" i="28"/>
  <c r="AT85" i="28" s="1"/>
  <c r="BF123" i="28" s="1"/>
  <c r="AD35" i="28"/>
  <c r="AP73" i="28" s="1"/>
  <c r="BB111" i="28" s="1"/>
  <c r="AM68" i="28"/>
  <c r="AY106" i="28" s="1"/>
  <c r="AJ54" i="28"/>
  <c r="AV92" i="28" s="1"/>
  <c r="BH130" i="28" s="1"/>
  <c r="AF42" i="28"/>
  <c r="AR80" i="28" s="1"/>
  <c r="BD118" i="28" s="1"/>
  <c r="AL60" i="28"/>
  <c r="AX98" i="28" s="1"/>
  <c r="BJ136" i="28" s="1"/>
  <c r="AH48" i="28"/>
  <c r="AT86" i="28" s="1"/>
  <c r="BF124" i="28" s="1"/>
  <c r="AD36" i="28"/>
  <c r="AP74" i="28" s="1"/>
  <c r="BB112" i="28" s="1"/>
  <c r="Z6" i="28"/>
  <c r="AD27" i="29"/>
  <c r="AC19" i="29"/>
  <c r="AC32" i="27"/>
  <c r="AI222" i="28" s="1"/>
  <c r="AA27" i="27"/>
  <c r="AD145" i="28" s="1"/>
  <c r="AA21" i="27"/>
  <c r="AA31" i="28" s="1"/>
  <c r="AB26" i="27"/>
  <c r="AE144" i="28" s="1"/>
  <c r="AC23" i="27"/>
  <c r="AF141" i="28" s="1"/>
  <c r="AB25" i="27"/>
  <c r="AE143" i="28" s="1"/>
  <c r="AB20" i="27"/>
  <c r="AB30" i="28" s="1"/>
  <c r="AC17" i="27"/>
  <c r="AC27" i="28" s="1"/>
  <c r="AB19" i="27"/>
  <c r="AB29" i="28" s="1"/>
  <c r="S28" i="26"/>
  <c r="S22" i="26"/>
  <c r="T21" i="26"/>
  <c r="U18" i="26"/>
  <c r="T20" i="26"/>
  <c r="T27" i="26"/>
  <c r="U24" i="26"/>
  <c r="T26" i="26"/>
  <c r="Q28" i="25"/>
  <c r="R27" i="25"/>
  <c r="S24" i="25"/>
  <c r="R26" i="25"/>
  <c r="P21" i="25"/>
  <c r="P20" i="25"/>
  <c r="R21" i="24"/>
  <c r="R20" i="24"/>
  <c r="O22" i="25"/>
  <c r="R16" i="25"/>
  <c r="Q18" i="25"/>
  <c r="P28" i="24"/>
  <c r="S18" i="24"/>
  <c r="R16" i="24"/>
  <c r="Q27" i="24"/>
  <c r="Q26" i="24"/>
  <c r="R24" i="24"/>
  <c r="Q22" i="24"/>
  <c r="AO228" i="28" l="1"/>
  <c r="AU236" i="28"/>
  <c r="AJ219" i="28"/>
  <c r="AE29" i="27"/>
  <c r="AO225" i="28"/>
  <c r="AU233" i="28"/>
  <c r="AZ239" i="28"/>
  <c r="BL253" i="28" s="1"/>
  <c r="BF247" i="28"/>
  <c r="BF250" i="28"/>
  <c r="AZ242" i="28"/>
  <c r="BL256" i="28" s="1"/>
  <c r="AL161" i="28"/>
  <c r="AX187" i="28" s="1"/>
  <c r="BJ213" i="28" s="1"/>
  <c r="AU181" i="28"/>
  <c r="BG207" i="28" s="1"/>
  <c r="AL162" i="28"/>
  <c r="AX188" i="28" s="1"/>
  <c r="BJ214" i="28" s="1"/>
  <c r="AU182" i="28"/>
  <c r="BG208" i="28" s="1"/>
  <c r="AQ169" i="28"/>
  <c r="BC195" i="28" s="1"/>
  <c r="AH149" i="28"/>
  <c r="AG151" i="28"/>
  <c r="AP171" i="28"/>
  <c r="BB197" i="28" s="1"/>
  <c r="AT173" i="28"/>
  <c r="BF199" i="28" s="1"/>
  <c r="AK153" i="28"/>
  <c r="AM159" i="28"/>
  <c r="AY185" i="28" s="1"/>
  <c r="BK211" i="28" s="1"/>
  <c r="AV179" i="28"/>
  <c r="BH205" i="28" s="1"/>
  <c r="AI157" i="28"/>
  <c r="AR177" i="28"/>
  <c r="BD203" i="28" s="1"/>
  <c r="AK163" i="28"/>
  <c r="AW189" i="28" s="1"/>
  <c r="BI215" i="28" s="1"/>
  <c r="AT183" i="28"/>
  <c r="BF209" i="28" s="1"/>
  <c r="AI147" i="28"/>
  <c r="AR167" i="28"/>
  <c r="BD193" i="28" s="1"/>
  <c r="AH150" i="28"/>
  <c r="AQ170" i="28"/>
  <c r="BC196" i="28" s="1"/>
  <c r="AS176" i="28"/>
  <c r="BE202" i="28" s="1"/>
  <c r="AJ156" i="28"/>
  <c r="AS175" i="28"/>
  <c r="BE201" i="28" s="1"/>
  <c r="AJ155" i="28"/>
  <c r="AN68" i="28"/>
  <c r="AZ106" i="28" s="1"/>
  <c r="AK54" i="28"/>
  <c r="AW92" i="28" s="1"/>
  <c r="BI130" i="28" s="1"/>
  <c r="AG42" i="28"/>
  <c r="AS80" i="28" s="1"/>
  <c r="BE118" i="28" s="1"/>
  <c r="AM60" i="28"/>
  <c r="AY98" i="28" s="1"/>
  <c r="BK136" i="28" s="1"/>
  <c r="AI48" i="28"/>
  <c r="AU86" i="28" s="1"/>
  <c r="BG124" i="28" s="1"/>
  <c r="AE36" i="28"/>
  <c r="AQ74" i="28" s="1"/>
  <c r="BC112" i="28" s="1"/>
  <c r="AA6" i="28"/>
  <c r="AJ55" i="28"/>
  <c r="AV93" i="28" s="1"/>
  <c r="BH131" i="28" s="1"/>
  <c r="AM69" i="28"/>
  <c r="AY107" i="28" s="1"/>
  <c r="AF43" i="28"/>
  <c r="AR81" i="28" s="1"/>
  <c r="BD119" i="28" s="1"/>
  <c r="AL61" i="28"/>
  <c r="AX99" i="28" s="1"/>
  <c r="BJ137" i="28" s="1"/>
  <c r="AD37" i="28"/>
  <c r="AP75" i="28" s="1"/>
  <c r="BB113" i="28" s="1"/>
  <c r="AH49" i="28"/>
  <c r="AT87" i="28" s="1"/>
  <c r="BF125" i="28" s="1"/>
  <c r="AO65" i="28"/>
  <c r="BA103" i="28" s="1"/>
  <c r="AH39" i="28"/>
  <c r="AT77" i="28" s="1"/>
  <c r="BF115" i="28" s="1"/>
  <c r="AL51" i="28"/>
  <c r="AX89" i="28" s="1"/>
  <c r="BJ127" i="28" s="1"/>
  <c r="AN57" i="28"/>
  <c r="AZ95" i="28" s="1"/>
  <c r="BL133" i="28" s="1"/>
  <c r="AJ45" i="28"/>
  <c r="AV83" i="28" s="1"/>
  <c r="BH121" i="28" s="1"/>
  <c r="AF33" i="28"/>
  <c r="AR71" i="28" s="1"/>
  <c r="BD109" i="28" s="1"/>
  <c r="AB2" i="28"/>
  <c r="AN67" i="28"/>
  <c r="AZ105" i="28" s="1"/>
  <c r="AG41" i="28"/>
  <c r="AS79" i="28" s="1"/>
  <c r="BE117" i="28" s="1"/>
  <c r="AE35" i="28"/>
  <c r="AQ73" i="28" s="1"/>
  <c r="BC111" i="28" s="1"/>
  <c r="AM59" i="28"/>
  <c r="AY97" i="28" s="1"/>
  <c r="BK135" i="28" s="1"/>
  <c r="AI47" i="28"/>
  <c r="AU85" i="28" s="1"/>
  <c r="BG123" i="28" s="1"/>
  <c r="AK53" i="28"/>
  <c r="AW91" i="28" s="1"/>
  <c r="BI129" i="28" s="1"/>
  <c r="AE27" i="29"/>
  <c r="AD19" i="29"/>
  <c r="AB21" i="27"/>
  <c r="AB31" i="28" s="1"/>
  <c r="AD32" i="27"/>
  <c r="AJ222" i="28" s="1"/>
  <c r="AB27" i="27"/>
  <c r="AE145" i="28" s="1"/>
  <c r="AC20" i="27"/>
  <c r="AC30" i="28" s="1"/>
  <c r="AD17" i="27"/>
  <c r="AD27" i="28" s="1"/>
  <c r="AC19" i="27"/>
  <c r="AC29" i="28" s="1"/>
  <c r="AC26" i="27"/>
  <c r="AF144" i="28" s="1"/>
  <c r="AD23" i="27"/>
  <c r="AG141" i="28" s="1"/>
  <c r="AC25" i="27"/>
  <c r="AF143" i="28" s="1"/>
  <c r="T28" i="26"/>
  <c r="T22" i="26"/>
  <c r="U27" i="26"/>
  <c r="V24" i="26"/>
  <c r="U26" i="26"/>
  <c r="U20" i="26"/>
  <c r="V18" i="26"/>
  <c r="U21" i="26"/>
  <c r="R28" i="25"/>
  <c r="S26" i="25"/>
  <c r="S27" i="25"/>
  <c r="T24" i="25"/>
  <c r="Q20" i="25"/>
  <c r="Q21" i="25"/>
  <c r="S21" i="24"/>
  <c r="S20" i="24"/>
  <c r="P22" i="25"/>
  <c r="S16" i="25"/>
  <c r="R18" i="25"/>
  <c r="Q28" i="24"/>
  <c r="R27" i="24"/>
  <c r="R26" i="24"/>
  <c r="S24" i="24"/>
  <c r="S16" i="24"/>
  <c r="T18" i="24"/>
  <c r="R22" i="24"/>
  <c r="AK219" i="28" l="1"/>
  <c r="AF29" i="27"/>
  <c r="AV236" i="28"/>
  <c r="AP228" i="28"/>
  <c r="AV233" i="28"/>
  <c r="AP225" i="28"/>
  <c r="BG247" i="28"/>
  <c r="BA239" i="28"/>
  <c r="BM253" i="28" s="1"/>
  <c r="BG250" i="28"/>
  <c r="BA242" i="28"/>
  <c r="BM256" i="28" s="1"/>
  <c r="AT176" i="28"/>
  <c r="BF202" i="28" s="1"/>
  <c r="AK156" i="28"/>
  <c r="AS177" i="28"/>
  <c r="BE203" i="28" s="1"/>
  <c r="AJ157" i="28"/>
  <c r="AR170" i="28"/>
  <c r="BD196" i="28" s="1"/>
  <c r="AI150" i="28"/>
  <c r="AV182" i="28"/>
  <c r="BH208" i="28" s="1"/>
  <c r="AM162" i="28"/>
  <c r="AY188" i="28" s="1"/>
  <c r="BK214" i="28" s="1"/>
  <c r="AN159" i="28"/>
  <c r="AZ185" i="28" s="1"/>
  <c r="BL211" i="28" s="1"/>
  <c r="AW179" i="28"/>
  <c r="BI205" i="28" s="1"/>
  <c r="AT175" i="28"/>
  <c r="BF201" i="28" s="1"/>
  <c r="AK155" i="28"/>
  <c r="AH151" i="28"/>
  <c r="AQ171" i="28"/>
  <c r="BC197" i="28" s="1"/>
  <c r="AM161" i="28"/>
  <c r="AY187" i="28" s="1"/>
  <c r="BK213" i="28" s="1"/>
  <c r="AV181" i="28"/>
  <c r="BH207" i="28" s="1"/>
  <c r="AR169" i="28"/>
  <c r="BD195" i="28" s="1"/>
  <c r="AI149" i="28"/>
  <c r="AJ147" i="28"/>
  <c r="AS167" i="28"/>
  <c r="BE193" i="28" s="1"/>
  <c r="AU173" i="28"/>
  <c r="BG199" i="28" s="1"/>
  <c r="AL153" i="28"/>
  <c r="AL163" i="28"/>
  <c r="AX189" i="28" s="1"/>
  <c r="BJ215" i="28" s="1"/>
  <c r="AU183" i="28"/>
  <c r="BG209" i="28" s="1"/>
  <c r="AO68" i="28"/>
  <c r="BA106" i="28" s="1"/>
  <c r="AL54" i="28"/>
  <c r="AX92" i="28" s="1"/>
  <c r="BJ130" i="28" s="1"/>
  <c r="AH42" i="28"/>
  <c r="AT80" i="28" s="1"/>
  <c r="BF118" i="28" s="1"/>
  <c r="AN60" i="28"/>
  <c r="AZ98" i="28" s="1"/>
  <c r="BL136" i="28" s="1"/>
  <c r="AF36" i="28"/>
  <c r="AR74" i="28" s="1"/>
  <c r="BD112" i="28" s="1"/>
  <c r="AJ48" i="28"/>
  <c r="AV86" i="28" s="1"/>
  <c r="BH124" i="28" s="1"/>
  <c r="AB6" i="28"/>
  <c r="AN69" i="28"/>
  <c r="AZ107" i="28" s="1"/>
  <c r="AK55" i="28"/>
  <c r="AW93" i="28" s="1"/>
  <c r="BI131" i="28" s="1"/>
  <c r="AG43" i="28"/>
  <c r="AS81" i="28" s="1"/>
  <c r="BE119" i="28" s="1"/>
  <c r="AM61" i="28"/>
  <c r="AY99" i="28" s="1"/>
  <c r="BK137" i="28" s="1"/>
  <c r="AE37" i="28"/>
  <c r="AQ75" i="28" s="1"/>
  <c r="BC113" i="28" s="1"/>
  <c r="AI49" i="28"/>
  <c r="AU87" i="28" s="1"/>
  <c r="BG125" i="28" s="1"/>
  <c r="AO67" i="28"/>
  <c r="BA105" i="28" s="1"/>
  <c r="AH41" i="28"/>
  <c r="AT79" i="28" s="1"/>
  <c r="BF117" i="28" s="1"/>
  <c r="AF35" i="28"/>
  <c r="AR73" i="28" s="1"/>
  <c r="BD111" i="28" s="1"/>
  <c r="AN59" i="28"/>
  <c r="AZ97" i="28" s="1"/>
  <c r="BL135" i="28" s="1"/>
  <c r="AL53" i="28"/>
  <c r="AX91" i="28" s="1"/>
  <c r="BJ129" i="28" s="1"/>
  <c r="AJ47" i="28"/>
  <c r="AV85" i="28" s="1"/>
  <c r="BH123" i="28" s="1"/>
  <c r="AP65" i="28"/>
  <c r="BB103" i="28" s="1"/>
  <c r="AO57" i="28"/>
  <c r="BA95" i="28" s="1"/>
  <c r="BM133" i="28" s="1"/>
  <c r="AM51" i="28"/>
  <c r="AY89" i="28" s="1"/>
  <c r="BK127" i="28" s="1"/>
  <c r="AI39" i="28"/>
  <c r="AU77" i="28" s="1"/>
  <c r="BG115" i="28" s="1"/>
  <c r="AG33" i="28"/>
  <c r="AS71" i="28" s="1"/>
  <c r="BE109" i="28" s="1"/>
  <c r="AK45" i="28"/>
  <c r="AW83" i="28" s="1"/>
  <c r="BI121" i="28" s="1"/>
  <c r="AC2" i="28"/>
  <c r="AF27" i="29"/>
  <c r="AE19" i="29"/>
  <c r="AE32" i="27"/>
  <c r="AK222" i="28" s="1"/>
  <c r="AC27" i="27"/>
  <c r="AF145" i="28" s="1"/>
  <c r="AC21" i="27"/>
  <c r="AC31" i="28" s="1"/>
  <c r="AD25" i="27"/>
  <c r="AG143" i="28" s="1"/>
  <c r="AD26" i="27"/>
  <c r="AG144" i="28" s="1"/>
  <c r="AE23" i="27"/>
  <c r="AH141" i="28" s="1"/>
  <c r="AD19" i="27"/>
  <c r="AD29" i="28" s="1"/>
  <c r="AE17" i="27"/>
  <c r="AE27" i="28" s="1"/>
  <c r="AD20" i="27"/>
  <c r="AD30" i="28" s="1"/>
  <c r="U22" i="26"/>
  <c r="U28" i="26"/>
  <c r="V20" i="26"/>
  <c r="W18" i="26"/>
  <c r="V21" i="26"/>
  <c r="V26" i="26"/>
  <c r="W24" i="26"/>
  <c r="V27" i="26"/>
  <c r="S28" i="25"/>
  <c r="T26" i="25"/>
  <c r="T27" i="25"/>
  <c r="U24" i="25"/>
  <c r="R20" i="25"/>
  <c r="R21" i="25"/>
  <c r="T20" i="24"/>
  <c r="T21" i="24"/>
  <c r="Q22" i="25"/>
  <c r="T16" i="25"/>
  <c r="S18" i="25"/>
  <c r="R28" i="24"/>
  <c r="S22" i="24"/>
  <c r="S27" i="24"/>
  <c r="S26" i="24"/>
  <c r="T24" i="24"/>
  <c r="U18" i="24"/>
  <c r="T16" i="24"/>
  <c r="BH247" i="28" l="1"/>
  <c r="BB239" i="28"/>
  <c r="BN253" i="28" s="1"/>
  <c r="AQ228" i="28"/>
  <c r="AW236" i="28"/>
  <c r="AQ225" i="28"/>
  <c r="AW233" i="28"/>
  <c r="BH250" i="28"/>
  <c r="BB242" i="28"/>
  <c r="BN256" i="28" s="1"/>
  <c r="AL219" i="28"/>
  <c r="AG29" i="27"/>
  <c r="AN161" i="28"/>
  <c r="AZ187" i="28" s="1"/>
  <c r="BL213" i="28" s="1"/>
  <c r="AW181" i="28"/>
  <c r="BI207" i="28" s="1"/>
  <c r="AI151" i="28"/>
  <c r="AR171" i="28"/>
  <c r="BD197" i="28" s="1"/>
  <c r="AV173" i="28"/>
  <c r="BH199" i="28" s="1"/>
  <c r="AM153" i="28"/>
  <c r="AV183" i="28"/>
  <c r="BH209" i="28" s="1"/>
  <c r="AM163" i="28"/>
  <c r="AY189" i="28" s="1"/>
  <c r="BK215" i="28" s="1"/>
  <c r="AK147" i="28"/>
  <c r="AT167" i="28"/>
  <c r="BF193" i="28" s="1"/>
  <c r="AJ150" i="28"/>
  <c r="AS170" i="28"/>
  <c r="BE196" i="28" s="1"/>
  <c r="AO159" i="28"/>
  <c r="BA185" i="28" s="1"/>
  <c r="BM211" i="28" s="1"/>
  <c r="AX179" i="28"/>
  <c r="BJ205" i="28" s="1"/>
  <c r="AL155" i="28"/>
  <c r="AU175" i="28"/>
  <c r="BG201" i="28" s="1"/>
  <c r="AU176" i="28"/>
  <c r="BG202" i="28" s="1"/>
  <c r="AL156" i="28"/>
  <c r="AW182" i="28"/>
  <c r="BI208" i="28" s="1"/>
  <c r="AN162" i="28"/>
  <c r="AZ188" i="28" s="1"/>
  <c r="BL214" i="28" s="1"/>
  <c r="AJ149" i="28"/>
  <c r="AS169" i="28"/>
  <c r="BE195" i="28" s="1"/>
  <c r="AT177" i="28"/>
  <c r="BF203" i="28" s="1"/>
  <c r="AK157" i="28"/>
  <c r="AQ65" i="28"/>
  <c r="BC103" i="28" s="1"/>
  <c r="AH33" i="28"/>
  <c r="AT71" i="28" s="1"/>
  <c r="BF109" i="28" s="1"/>
  <c r="AN51" i="28"/>
  <c r="AZ89" i="28" s="1"/>
  <c r="BL127" i="28" s="1"/>
  <c r="AJ39" i="28"/>
  <c r="AV77" i="28" s="1"/>
  <c r="BH115" i="28" s="1"/>
  <c r="AP57" i="28"/>
  <c r="BB95" i="28" s="1"/>
  <c r="BN133" i="28" s="1"/>
  <c r="AL45" i="28"/>
  <c r="AX83" i="28" s="1"/>
  <c r="BJ121" i="28" s="1"/>
  <c r="AD2" i="28"/>
  <c r="AP67" i="28"/>
  <c r="BB105" i="28" s="1"/>
  <c r="AI41" i="28"/>
  <c r="AU79" i="28" s="1"/>
  <c r="BG117" i="28" s="1"/>
  <c r="AO59" i="28"/>
  <c r="BA97" i="28" s="1"/>
  <c r="BM135" i="28" s="1"/>
  <c r="AK47" i="28"/>
  <c r="AW85" i="28" s="1"/>
  <c r="BI123" i="28" s="1"/>
  <c r="AG35" i="28"/>
  <c r="AS73" i="28" s="1"/>
  <c r="BE111" i="28" s="1"/>
  <c r="AM53" i="28"/>
  <c r="AY91" i="28" s="1"/>
  <c r="BK129" i="28" s="1"/>
  <c r="AO69" i="28"/>
  <c r="BA107" i="28" s="1"/>
  <c r="AN61" i="28"/>
  <c r="AZ99" i="28" s="1"/>
  <c r="BL137" i="28" s="1"/>
  <c r="AL55" i="28"/>
  <c r="AX93" i="28" s="1"/>
  <c r="BJ131" i="28" s="1"/>
  <c r="AH43" i="28"/>
  <c r="AT81" i="28" s="1"/>
  <c r="BF119" i="28" s="1"/>
  <c r="AJ49" i="28"/>
  <c r="AV87" i="28" s="1"/>
  <c r="BH125" i="28" s="1"/>
  <c r="AF37" i="28"/>
  <c r="AR75" i="28" s="1"/>
  <c r="BD113" i="28" s="1"/>
  <c r="AP68" i="28"/>
  <c r="BB106" i="28" s="1"/>
  <c r="AO60" i="28"/>
  <c r="BA98" i="28" s="1"/>
  <c r="BM136" i="28" s="1"/>
  <c r="AM54" i="28"/>
  <c r="AY92" i="28" s="1"/>
  <c r="BK130" i="28" s="1"/>
  <c r="AK48" i="28"/>
  <c r="AW86" i="28" s="1"/>
  <c r="BI124" i="28" s="1"/>
  <c r="AG36" i="28"/>
  <c r="AS74" i="28" s="1"/>
  <c r="BE112" i="28" s="1"/>
  <c r="AI42" i="28"/>
  <c r="AU80" i="28" s="1"/>
  <c r="BG118" i="28" s="1"/>
  <c r="AC6" i="28"/>
  <c r="AG27" i="29"/>
  <c r="AF19" i="29"/>
  <c r="AF32" i="27"/>
  <c r="AL222" i="28" s="1"/>
  <c r="AD27" i="27"/>
  <c r="AG145" i="28" s="1"/>
  <c r="AD21" i="27"/>
  <c r="AD31" i="28" s="1"/>
  <c r="AE25" i="27"/>
  <c r="AH143" i="28" s="1"/>
  <c r="AE26" i="27"/>
  <c r="AH144" i="28" s="1"/>
  <c r="AF23" i="27"/>
  <c r="AI141" i="28" s="1"/>
  <c r="AE19" i="27"/>
  <c r="AE29" i="28" s="1"/>
  <c r="AE20" i="27"/>
  <c r="AE30" i="28" s="1"/>
  <c r="AF17" i="27"/>
  <c r="AF27" i="28" s="1"/>
  <c r="V28" i="26"/>
  <c r="V22" i="26"/>
  <c r="W26" i="26"/>
  <c r="X24" i="26"/>
  <c r="W27" i="26"/>
  <c r="W21" i="26"/>
  <c r="X18" i="26"/>
  <c r="W20" i="26"/>
  <c r="T28" i="25"/>
  <c r="U27" i="25"/>
  <c r="V24" i="25"/>
  <c r="U26" i="25"/>
  <c r="S21" i="25"/>
  <c r="S20" i="25"/>
  <c r="U20" i="24"/>
  <c r="U21" i="24"/>
  <c r="R22" i="25"/>
  <c r="U16" i="25"/>
  <c r="T18" i="25"/>
  <c r="S28" i="24"/>
  <c r="T22" i="24"/>
  <c r="V18" i="24"/>
  <c r="U24" i="24"/>
  <c r="T26" i="24"/>
  <c r="T27" i="24"/>
  <c r="U16" i="24"/>
  <c r="AX233" i="28" l="1"/>
  <c r="AR225" i="28"/>
  <c r="AX236" i="28"/>
  <c r="AR228" i="28"/>
  <c r="BI250" i="28"/>
  <c r="BC242" i="28"/>
  <c r="BO256" i="28" s="1"/>
  <c r="AM219" i="28"/>
  <c r="AH29" i="27"/>
  <c r="BI247" i="28"/>
  <c r="BC239" i="28"/>
  <c r="BO253" i="28" s="1"/>
  <c r="AL147" i="28"/>
  <c r="AU167" i="28"/>
  <c r="BG193" i="28" s="1"/>
  <c r="AS171" i="28"/>
  <c r="BE197" i="28" s="1"/>
  <c r="AJ151" i="28"/>
  <c r="AO161" i="28"/>
  <c r="BA187" i="28" s="1"/>
  <c r="BM213" i="28" s="1"/>
  <c r="AX181" i="28"/>
  <c r="BJ207" i="28" s="1"/>
  <c r="AV176" i="28"/>
  <c r="BH202" i="28" s="1"/>
  <c r="AM156" i="28"/>
  <c r="AU177" i="28"/>
  <c r="BG203" i="28" s="1"/>
  <c r="AL157" i="28"/>
  <c r="AK150" i="28"/>
  <c r="AT170" i="28"/>
  <c r="BF196" i="28" s="1"/>
  <c r="AO162" i="28"/>
  <c r="BA188" i="28" s="1"/>
  <c r="BM214" i="28" s="1"/>
  <c r="AX182" i="28"/>
  <c r="BJ208" i="28" s="1"/>
  <c r="AP159" i="28"/>
  <c r="BB185" i="28" s="1"/>
  <c r="BN211" i="28" s="1"/>
  <c r="AY179" i="28"/>
  <c r="BK205" i="28" s="1"/>
  <c r="AN163" i="28"/>
  <c r="AZ189" i="28" s="1"/>
  <c r="BL215" i="28" s="1"/>
  <c r="AW183" i="28"/>
  <c r="BI209" i="28" s="1"/>
  <c r="AK149" i="28"/>
  <c r="AT169" i="28"/>
  <c r="BF195" i="28" s="1"/>
  <c r="AV175" i="28"/>
  <c r="BH201" i="28" s="1"/>
  <c r="AM155" i="28"/>
  <c r="AW173" i="28"/>
  <c r="BI199" i="28" s="1"/>
  <c r="AN153" i="28"/>
  <c r="AQ67" i="28"/>
  <c r="BC105" i="28" s="1"/>
  <c r="AP59" i="28"/>
  <c r="BB97" i="28" s="1"/>
  <c r="BN135" i="28" s="1"/>
  <c r="AN53" i="28"/>
  <c r="AZ91" i="28" s="1"/>
  <c r="BL129" i="28" s="1"/>
  <c r="AJ41" i="28"/>
  <c r="AV79" i="28" s="1"/>
  <c r="BH117" i="28" s="1"/>
  <c r="AH35" i="28"/>
  <c r="AT73" i="28" s="1"/>
  <c r="BF111" i="28" s="1"/>
  <c r="AL47" i="28"/>
  <c r="AX85" i="28" s="1"/>
  <c r="BJ123" i="28" s="1"/>
  <c r="AJ42" i="28"/>
  <c r="AV80" i="28" s="1"/>
  <c r="BH118" i="28" s="1"/>
  <c r="AQ68" i="28"/>
  <c r="BC106" i="28" s="1"/>
  <c r="AP60" i="28"/>
  <c r="BB98" i="28" s="1"/>
  <c r="BN136" i="28" s="1"/>
  <c r="AN54" i="28"/>
  <c r="AZ92" i="28" s="1"/>
  <c r="BL130" i="28" s="1"/>
  <c r="AL48" i="28"/>
  <c r="AX86" i="28" s="1"/>
  <c r="BJ124" i="28" s="1"/>
  <c r="AH36" i="28"/>
  <c r="AT74" i="28" s="1"/>
  <c r="BF112" i="28" s="1"/>
  <c r="AD6" i="28"/>
  <c r="AM55" i="28"/>
  <c r="AY93" i="28" s="1"/>
  <c r="BK131" i="28" s="1"/>
  <c r="AI43" i="28"/>
  <c r="AU81" i="28" s="1"/>
  <c r="BG119" i="28" s="1"/>
  <c r="AO61" i="28"/>
  <c r="BA99" i="28" s="1"/>
  <c r="BM137" i="28" s="1"/>
  <c r="AP69" i="28"/>
  <c r="BB107" i="28" s="1"/>
  <c r="AG37" i="28"/>
  <c r="AS75" i="28" s="1"/>
  <c r="BE113" i="28" s="1"/>
  <c r="AK49" i="28"/>
  <c r="AW87" i="28" s="1"/>
  <c r="BI125" i="28" s="1"/>
  <c r="AQ57" i="28"/>
  <c r="BC95" i="28" s="1"/>
  <c r="BO133" i="28" s="1"/>
  <c r="AR65" i="28"/>
  <c r="BD103" i="28" s="1"/>
  <c r="AK39" i="28"/>
  <c r="AW77" i="28" s="1"/>
  <c r="BI115" i="28" s="1"/>
  <c r="AO51" i="28"/>
  <c r="BA89" i="28" s="1"/>
  <c r="BM127" i="28" s="1"/>
  <c r="AM45" i="28"/>
  <c r="AY83" i="28" s="1"/>
  <c r="BK121" i="28" s="1"/>
  <c r="AI33" i="28"/>
  <c r="AU71" i="28" s="1"/>
  <c r="BG109" i="28" s="1"/>
  <c r="AE2" i="28"/>
  <c r="AH27" i="29"/>
  <c r="AG19" i="29"/>
  <c r="AG32" i="27"/>
  <c r="AM222" i="28" s="1"/>
  <c r="AE27" i="27"/>
  <c r="AH145" i="28" s="1"/>
  <c r="AE21" i="27"/>
  <c r="AE31" i="28" s="1"/>
  <c r="AF20" i="27"/>
  <c r="AF30" i="28" s="1"/>
  <c r="AG17" i="27"/>
  <c r="AG27" i="28" s="1"/>
  <c r="AF19" i="27"/>
  <c r="AF29" i="28" s="1"/>
  <c r="AF26" i="27"/>
  <c r="AI144" i="28" s="1"/>
  <c r="AG23" i="27"/>
  <c r="AJ141" i="28" s="1"/>
  <c r="AF25" i="27"/>
  <c r="AI143" i="28" s="1"/>
  <c r="W28" i="26"/>
  <c r="W22" i="26"/>
  <c r="X21" i="26"/>
  <c r="X20" i="26"/>
  <c r="Y18" i="26"/>
  <c r="X27" i="26"/>
  <c r="Y24" i="26"/>
  <c r="X26" i="26"/>
  <c r="U28" i="25"/>
  <c r="V27" i="25"/>
  <c r="W24" i="25"/>
  <c r="V26" i="25"/>
  <c r="T21" i="25"/>
  <c r="T20" i="25"/>
  <c r="V21" i="24"/>
  <c r="V20" i="24"/>
  <c r="S22" i="25"/>
  <c r="V16" i="25"/>
  <c r="U18" i="25"/>
  <c r="T28" i="24"/>
  <c r="V16" i="24"/>
  <c r="W18" i="24"/>
  <c r="U22" i="24"/>
  <c r="U27" i="24"/>
  <c r="U26" i="24"/>
  <c r="V24" i="24"/>
  <c r="BD239" i="28" l="1"/>
  <c r="BP253" i="28" s="1"/>
  <c r="BJ247" i="28"/>
  <c r="AS228" i="28"/>
  <c r="AY236" i="28"/>
  <c r="AN219" i="28"/>
  <c r="AI29" i="27"/>
  <c r="AS225" i="28"/>
  <c r="AY233" i="28"/>
  <c r="BD242" i="28"/>
  <c r="BP256" i="28" s="1"/>
  <c r="BJ250" i="28"/>
  <c r="AL150" i="28"/>
  <c r="AU170" i="28"/>
  <c r="BG196" i="28" s="1"/>
  <c r="AZ179" i="28"/>
  <c r="BL205" i="28" s="1"/>
  <c r="AQ159" i="28"/>
  <c r="BC185" i="28" s="1"/>
  <c r="BO211" i="28" s="1"/>
  <c r="AP162" i="28"/>
  <c r="BB188" i="28" s="1"/>
  <c r="BN214" i="28" s="1"/>
  <c r="AY182" i="28"/>
  <c r="BK208" i="28" s="1"/>
  <c r="AM157" i="28"/>
  <c r="AV177" i="28"/>
  <c r="BH203" i="28" s="1"/>
  <c r="AK151" i="28"/>
  <c r="AT171" i="28"/>
  <c r="BF197" i="28" s="1"/>
  <c r="AW175" i="28"/>
  <c r="BI201" i="28" s="1"/>
  <c r="AN155" i="28"/>
  <c r="AW176" i="28"/>
  <c r="BI202" i="28" s="1"/>
  <c r="AN156" i="28"/>
  <c r="AP161" i="28"/>
  <c r="BB187" i="28" s="1"/>
  <c r="BN213" i="28" s="1"/>
  <c r="AY181" i="28"/>
  <c r="BK207" i="28" s="1"/>
  <c r="AX183" i="28"/>
  <c r="BJ209" i="28" s="1"/>
  <c r="AO163" i="28"/>
  <c r="BA189" i="28" s="1"/>
  <c r="BM215" i="28" s="1"/>
  <c r="AU169" i="28"/>
  <c r="BG195" i="28" s="1"/>
  <c r="AL149" i="28"/>
  <c r="AM147" i="28"/>
  <c r="AV167" i="28"/>
  <c r="BH193" i="28" s="1"/>
  <c r="AX173" i="28"/>
  <c r="BJ199" i="28" s="1"/>
  <c r="AO153" i="28"/>
  <c r="AO54" i="28"/>
  <c r="BA92" i="28" s="1"/>
  <c r="BM130" i="28" s="1"/>
  <c r="AR68" i="28"/>
  <c r="BD106" i="28" s="1"/>
  <c r="AK42" i="28"/>
  <c r="AW80" i="28" s="1"/>
  <c r="BI118" i="28" s="1"/>
  <c r="AI36" i="28"/>
  <c r="AU74" i="28" s="1"/>
  <c r="BG112" i="28" s="1"/>
  <c r="AQ60" i="28"/>
  <c r="BC98" i="28" s="1"/>
  <c r="BO136" i="28" s="1"/>
  <c r="AM48" i="28"/>
  <c r="AY86" i="28" s="1"/>
  <c r="BK124" i="28" s="1"/>
  <c r="AE6" i="28"/>
  <c r="AK41" i="28"/>
  <c r="AW79" i="28" s="1"/>
  <c r="BI117" i="28" s="1"/>
  <c r="AR67" i="28"/>
  <c r="BD105" i="28" s="1"/>
  <c r="AI35" i="28"/>
  <c r="AU73" i="28" s="1"/>
  <c r="BG111" i="28" s="1"/>
  <c r="AO53" i="28"/>
  <c r="BA91" i="28" s="1"/>
  <c r="BM129" i="28" s="1"/>
  <c r="AM47" i="28"/>
  <c r="AY85" i="28" s="1"/>
  <c r="BK123" i="28" s="1"/>
  <c r="AQ59" i="28"/>
  <c r="BC97" i="28" s="1"/>
  <c r="BO135" i="28" s="1"/>
  <c r="AQ69" i="28"/>
  <c r="BC107" i="28" s="1"/>
  <c r="AN55" i="28"/>
  <c r="AZ93" i="28" s="1"/>
  <c r="BL131" i="28" s="1"/>
  <c r="AJ43" i="28"/>
  <c r="AV81" i="28" s="1"/>
  <c r="BH119" i="28" s="1"/>
  <c r="AP61" i="28"/>
  <c r="BB99" i="28" s="1"/>
  <c r="BN137" i="28" s="1"/>
  <c r="AL49" i="28"/>
  <c r="AX87" i="28" s="1"/>
  <c r="BJ125" i="28" s="1"/>
  <c r="AH37" i="28"/>
  <c r="AT75" i="28" s="1"/>
  <c r="BF113" i="28" s="1"/>
  <c r="AS65" i="28"/>
  <c r="BE103" i="28" s="1"/>
  <c r="AR57" i="28"/>
  <c r="BD95" i="28" s="1"/>
  <c r="BP133" i="28" s="1"/>
  <c r="AP51" i="28"/>
  <c r="BB89" i="28" s="1"/>
  <c r="BN127" i="28" s="1"/>
  <c r="AL39" i="28"/>
  <c r="AX77" i="28" s="1"/>
  <c r="BJ115" i="28" s="1"/>
  <c r="AN45" i="28"/>
  <c r="AZ83" i="28" s="1"/>
  <c r="BL121" i="28" s="1"/>
  <c r="AJ33" i="28"/>
  <c r="AV71" i="28" s="1"/>
  <c r="BH109" i="28" s="1"/>
  <c r="AF2" i="28"/>
  <c r="AI27" i="29"/>
  <c r="AH19" i="29"/>
  <c r="AF27" i="27"/>
  <c r="AI145" i="28" s="1"/>
  <c r="AF21" i="27"/>
  <c r="AF31" i="28" s="1"/>
  <c r="AH32" i="27"/>
  <c r="AN222" i="28" s="1"/>
  <c r="V28" i="25"/>
  <c r="AG26" i="27"/>
  <c r="AJ144" i="28" s="1"/>
  <c r="AH23" i="27"/>
  <c r="AK141" i="28" s="1"/>
  <c r="AG25" i="27"/>
  <c r="AJ143" i="28" s="1"/>
  <c r="AG20" i="27"/>
  <c r="AG30" i="28" s="1"/>
  <c r="AH17" i="27"/>
  <c r="AH27" i="28" s="1"/>
  <c r="AG19" i="27"/>
  <c r="AG29" i="28" s="1"/>
  <c r="T22" i="25"/>
  <c r="X28" i="26"/>
  <c r="X22" i="26"/>
  <c r="Y20" i="26"/>
  <c r="Y21" i="26"/>
  <c r="Z18" i="26"/>
  <c r="Y27" i="26"/>
  <c r="Z24" i="26"/>
  <c r="Y26" i="26"/>
  <c r="X24" i="25"/>
  <c r="W26" i="25"/>
  <c r="W27" i="25"/>
  <c r="W28" i="25"/>
  <c r="U20" i="25"/>
  <c r="U21" i="25"/>
  <c r="W21" i="24"/>
  <c r="W20" i="24"/>
  <c r="W16" i="25"/>
  <c r="V18" i="25"/>
  <c r="U28" i="24"/>
  <c r="V22" i="24"/>
  <c r="V27" i="24"/>
  <c r="V26" i="24"/>
  <c r="W24" i="24"/>
  <c r="X18" i="24"/>
  <c r="W16" i="24"/>
  <c r="BE239" i="28" l="1"/>
  <c r="BQ253" i="28" s="1"/>
  <c r="BK247" i="28"/>
  <c r="BE242" i="28"/>
  <c r="BQ256" i="28" s="1"/>
  <c r="BK250" i="28"/>
  <c r="AT225" i="28"/>
  <c r="AZ233" i="28"/>
  <c r="AT228" i="28"/>
  <c r="AZ236" i="28"/>
  <c r="AO219" i="28"/>
  <c r="AJ29" i="27"/>
  <c r="AV169" i="28"/>
  <c r="BH195" i="28" s="1"/>
  <c r="AM149" i="28"/>
  <c r="AO155" i="28"/>
  <c r="AX175" i="28"/>
  <c r="BJ201" i="28" s="1"/>
  <c r="AZ181" i="28"/>
  <c r="BL207" i="28" s="1"/>
  <c r="AQ161" i="28"/>
  <c r="BC187" i="28" s="1"/>
  <c r="BO213" i="28" s="1"/>
  <c r="AW167" i="28"/>
  <c r="BI193" i="28" s="1"/>
  <c r="AN147" i="28"/>
  <c r="AP163" i="28"/>
  <c r="BB189" i="28" s="1"/>
  <c r="BN215" i="28" s="1"/>
  <c r="AY183" i="28"/>
  <c r="BK209" i="28" s="1"/>
  <c r="BA179" i="28"/>
  <c r="BM205" i="28" s="1"/>
  <c r="AR159" i="28"/>
  <c r="BD185" i="28" s="1"/>
  <c r="BP211" i="28" s="1"/>
  <c r="AV170" i="28"/>
  <c r="BH196" i="28" s="1"/>
  <c r="AM150" i="28"/>
  <c r="AQ162" i="28"/>
  <c r="BC188" i="28" s="1"/>
  <c r="BO214" i="28" s="1"/>
  <c r="AZ182" i="28"/>
  <c r="BL208" i="28" s="1"/>
  <c r="AL151" i="28"/>
  <c r="AU171" i="28"/>
  <c r="BG197" i="28" s="1"/>
  <c r="AY173" i="28"/>
  <c r="BK199" i="28" s="1"/>
  <c r="AP153" i="28"/>
  <c r="AW177" i="28"/>
  <c r="BI203" i="28" s="1"/>
  <c r="AN157" i="28"/>
  <c r="AX176" i="28"/>
  <c r="BJ202" i="28" s="1"/>
  <c r="AO156" i="28"/>
  <c r="AS67" i="28"/>
  <c r="BE105" i="28" s="1"/>
  <c r="AP53" i="28"/>
  <c r="BB91" i="28" s="1"/>
  <c r="BN129" i="28" s="1"/>
  <c r="AL41" i="28"/>
  <c r="AX79" i="28" s="1"/>
  <c r="BJ117" i="28" s="1"/>
  <c r="AR59" i="28"/>
  <c r="BD97" i="28" s="1"/>
  <c r="BP135" i="28" s="1"/>
  <c r="AJ35" i="28"/>
  <c r="AV73" i="28" s="1"/>
  <c r="BH111" i="28" s="1"/>
  <c r="AN47" i="28"/>
  <c r="AZ85" i="28" s="1"/>
  <c r="BL123" i="28" s="1"/>
  <c r="AS68" i="28"/>
  <c r="BE106" i="28" s="1"/>
  <c r="AP54" i="28"/>
  <c r="BB92" i="28" s="1"/>
  <c r="BN130" i="28" s="1"/>
  <c r="AL42" i="28"/>
  <c r="AX80" i="28" s="1"/>
  <c r="BJ118" i="28" s="1"/>
  <c r="AJ36" i="28"/>
  <c r="AV74" i="28" s="1"/>
  <c r="BH112" i="28" s="1"/>
  <c r="AR60" i="28"/>
  <c r="BD98" i="28" s="1"/>
  <c r="BP136" i="28" s="1"/>
  <c r="AN48" i="28"/>
  <c r="AZ86" i="28" s="1"/>
  <c r="BL124" i="28" s="1"/>
  <c r="AF6" i="28"/>
  <c r="AT65" i="28"/>
  <c r="BF103" i="28" s="1"/>
  <c r="AM39" i="28"/>
  <c r="AY77" i="28" s="1"/>
  <c r="BK115" i="28" s="1"/>
  <c r="AS57" i="28"/>
  <c r="BE95" i="28" s="1"/>
  <c r="BQ133" i="28" s="1"/>
  <c r="AO45" i="28"/>
  <c r="BA83" i="28" s="1"/>
  <c r="BM121" i="28" s="1"/>
  <c r="AQ51" i="28"/>
  <c r="BC89" i="28" s="1"/>
  <c r="BO127" i="28" s="1"/>
  <c r="AK33" i="28"/>
  <c r="AW71" i="28" s="1"/>
  <c r="BI109" i="28" s="1"/>
  <c r="AG2" i="28"/>
  <c r="AR69" i="28"/>
  <c r="BD107" i="28" s="1"/>
  <c r="AO55" i="28"/>
  <c r="BA93" i="28" s="1"/>
  <c r="BM131" i="28" s="1"/>
  <c r="AQ61" i="28"/>
  <c r="BC99" i="28" s="1"/>
  <c r="BO137" i="28" s="1"/>
  <c r="AK43" i="28"/>
  <c r="AW81" i="28" s="1"/>
  <c r="BI119" i="28" s="1"/>
  <c r="AM49" i="28"/>
  <c r="AY87" i="28" s="1"/>
  <c r="BK125" i="28" s="1"/>
  <c r="AI37" i="28"/>
  <c r="AU75" i="28" s="1"/>
  <c r="BG113" i="28" s="1"/>
  <c r="AJ27" i="29"/>
  <c r="AI19" i="29"/>
  <c r="AI32" i="27"/>
  <c r="AO222" i="28" s="1"/>
  <c r="AG27" i="27"/>
  <c r="AJ145" i="28" s="1"/>
  <c r="AG21" i="27"/>
  <c r="AG31" i="28" s="1"/>
  <c r="Y28" i="26"/>
  <c r="AH25" i="27"/>
  <c r="AK143" i="28" s="1"/>
  <c r="AH26" i="27"/>
  <c r="AK144" i="28" s="1"/>
  <c r="AI23" i="27"/>
  <c r="AL141" i="28" s="1"/>
  <c r="AH19" i="27"/>
  <c r="AH29" i="28" s="1"/>
  <c r="AH20" i="27"/>
  <c r="AH30" i="28" s="1"/>
  <c r="AI17" i="27"/>
  <c r="AI27" i="28" s="1"/>
  <c r="Y22" i="26"/>
  <c r="Z26" i="26"/>
  <c r="Z27" i="26"/>
  <c r="AA24" i="26"/>
  <c r="Z20" i="26"/>
  <c r="Z21" i="26"/>
  <c r="AA18" i="26"/>
  <c r="X26" i="25"/>
  <c r="X27" i="25"/>
  <c r="Y24" i="25"/>
  <c r="V20" i="25"/>
  <c r="V21" i="25"/>
  <c r="X20" i="24"/>
  <c r="X21" i="24"/>
  <c r="U22" i="25"/>
  <c r="X16" i="25"/>
  <c r="W18" i="25"/>
  <c r="V28" i="24"/>
  <c r="X16" i="24"/>
  <c r="W22" i="24"/>
  <c r="Y18" i="24"/>
  <c r="W27" i="24"/>
  <c r="W26" i="24"/>
  <c r="X24" i="24"/>
  <c r="AU225" i="28" l="1"/>
  <c r="BA233" i="28"/>
  <c r="AU228" i="28"/>
  <c r="BA236" i="28"/>
  <c r="BL250" i="28"/>
  <c r="BF242" i="28"/>
  <c r="BR256" i="28" s="1"/>
  <c r="AP219" i="28"/>
  <c r="AK29" i="27"/>
  <c r="BL247" i="28"/>
  <c r="BF239" i="28"/>
  <c r="BR253" i="28" s="1"/>
  <c r="BA182" i="28"/>
  <c r="BM208" i="28" s="1"/>
  <c r="AR162" i="28"/>
  <c r="BD188" i="28" s="1"/>
  <c r="BP214" i="28" s="1"/>
  <c r="AN150" i="28"/>
  <c r="AW170" i="28"/>
  <c r="BI196" i="28" s="1"/>
  <c r="AM151" i="28"/>
  <c r="AV171" i="28"/>
  <c r="BH197" i="28" s="1"/>
  <c r="AR161" i="28"/>
  <c r="BD187" i="28" s="1"/>
  <c r="BP213" i="28" s="1"/>
  <c r="BA181" i="28"/>
  <c r="BM207" i="28" s="1"/>
  <c r="AO147" i="28"/>
  <c r="AX167" i="28"/>
  <c r="BJ193" i="28" s="1"/>
  <c r="AS159" i="28"/>
  <c r="BE185" i="28" s="1"/>
  <c r="BQ211" i="28" s="1"/>
  <c r="BB179" i="28"/>
  <c r="BN205" i="28" s="1"/>
  <c r="AN149" i="28"/>
  <c r="AW169" i="28"/>
  <c r="BI195" i="28" s="1"/>
  <c r="AQ163" i="28"/>
  <c r="BC189" i="28" s="1"/>
  <c r="BO215" i="28" s="1"/>
  <c r="AZ183" i="28"/>
  <c r="BL209" i="28" s="1"/>
  <c r="AP156" i="28"/>
  <c r="AY176" i="28"/>
  <c r="BK202" i="28" s="1"/>
  <c r="AP155" i="28"/>
  <c r="AY175" i="28"/>
  <c r="BK201" i="28" s="1"/>
  <c r="AZ173" i="28"/>
  <c r="BL199" i="28" s="1"/>
  <c r="AQ153" i="28"/>
  <c r="AX177" i="28"/>
  <c r="BJ203" i="28" s="1"/>
  <c r="AO157" i="28"/>
  <c r="AS69" i="28"/>
  <c r="BE107" i="28" s="1"/>
  <c r="AL43" i="28"/>
  <c r="AX81" i="28" s="1"/>
  <c r="BJ119" i="28" s="1"/>
  <c r="AJ37" i="28"/>
  <c r="AV75" i="28" s="1"/>
  <c r="BH113" i="28" s="1"/>
  <c r="AP55" i="28"/>
  <c r="BB93" i="28" s="1"/>
  <c r="BN131" i="28" s="1"/>
  <c r="AN49" i="28"/>
  <c r="AZ87" i="28" s="1"/>
  <c r="BL125" i="28" s="1"/>
  <c r="AR61" i="28"/>
  <c r="BD99" i="28" s="1"/>
  <c r="BP137" i="28" s="1"/>
  <c r="AT67" i="28"/>
  <c r="BF105" i="28" s="1"/>
  <c r="AQ53" i="28"/>
  <c r="BC91" i="28" s="1"/>
  <c r="BO129" i="28" s="1"/>
  <c r="AM41" i="28"/>
  <c r="AY79" i="28" s="1"/>
  <c r="BK117" i="28" s="1"/>
  <c r="AS59" i="28"/>
  <c r="BE97" i="28" s="1"/>
  <c r="BQ135" i="28" s="1"/>
  <c r="AO47" i="28"/>
  <c r="BA85" i="28" s="1"/>
  <c r="BM123" i="28" s="1"/>
  <c r="AK35" i="28"/>
  <c r="AW73" i="28" s="1"/>
  <c r="BI111" i="28" s="1"/>
  <c r="AU65" i="28"/>
  <c r="BG103" i="28" s="1"/>
  <c r="AT57" i="28"/>
  <c r="BF95" i="28" s="1"/>
  <c r="BR133" i="28" s="1"/>
  <c r="AR51" i="28"/>
  <c r="BD89" i="28" s="1"/>
  <c r="BP127" i="28" s="1"/>
  <c r="AP45" i="28"/>
  <c r="BB83" i="28" s="1"/>
  <c r="BN121" i="28" s="1"/>
  <c r="AN39" i="28"/>
  <c r="AZ77" i="28" s="1"/>
  <c r="BL115" i="28" s="1"/>
  <c r="AL33" i="28"/>
  <c r="AX71" i="28" s="1"/>
  <c r="BJ109" i="28" s="1"/>
  <c r="AH2" i="28"/>
  <c r="AT68" i="28"/>
  <c r="BF106" i="28" s="1"/>
  <c r="AM42" i="28"/>
  <c r="AY80" i="28" s="1"/>
  <c r="BK118" i="28" s="1"/>
  <c r="AS60" i="28"/>
  <c r="BE98" i="28" s="1"/>
  <c r="BQ136" i="28" s="1"/>
  <c r="AQ54" i="28"/>
  <c r="BC92" i="28" s="1"/>
  <c r="BO130" i="28" s="1"/>
  <c r="AK36" i="28"/>
  <c r="AW74" i="28" s="1"/>
  <c r="BI112" i="28" s="1"/>
  <c r="AO48" i="28"/>
  <c r="BA86" i="28" s="1"/>
  <c r="BM124" i="28" s="1"/>
  <c r="AG6" i="28"/>
  <c r="AK27" i="29"/>
  <c r="AJ19" i="29"/>
  <c r="AJ32" i="27"/>
  <c r="AP222" i="28" s="1"/>
  <c r="AH27" i="27"/>
  <c r="AK145" i="28" s="1"/>
  <c r="AH21" i="27"/>
  <c r="AH31" i="28" s="1"/>
  <c r="Z28" i="26"/>
  <c r="AI19" i="27"/>
  <c r="AI29" i="28" s="1"/>
  <c r="AI20" i="27"/>
  <c r="AI30" i="28" s="1"/>
  <c r="AJ17" i="27"/>
  <c r="AJ27" i="28" s="1"/>
  <c r="AI25" i="27"/>
  <c r="AL143" i="28" s="1"/>
  <c r="AI26" i="27"/>
  <c r="AL144" i="28" s="1"/>
  <c r="AJ23" i="27"/>
  <c r="AM141" i="28" s="1"/>
  <c r="Z22" i="26"/>
  <c r="AA26" i="26"/>
  <c r="AA27" i="26"/>
  <c r="AB24" i="26"/>
  <c r="AA21" i="26"/>
  <c r="AB18" i="26"/>
  <c r="AA20" i="26"/>
  <c r="X28" i="25"/>
  <c r="Y26" i="25"/>
  <c r="Y27" i="25"/>
  <c r="Z24" i="25"/>
  <c r="W21" i="25"/>
  <c r="W20" i="25"/>
  <c r="W28" i="24"/>
  <c r="Y20" i="24"/>
  <c r="Y21" i="24"/>
  <c r="V22" i="25"/>
  <c r="Y16" i="25"/>
  <c r="X18" i="25"/>
  <c r="X26" i="24"/>
  <c r="X27" i="24"/>
  <c r="Y24" i="24"/>
  <c r="Y16" i="24"/>
  <c r="Z18" i="24"/>
  <c r="X22" i="24"/>
  <c r="AV228" i="28" l="1"/>
  <c r="BB236" i="28"/>
  <c r="AQ219" i="28"/>
  <c r="AL29" i="27"/>
  <c r="BM250" i="28"/>
  <c r="BG242" i="28"/>
  <c r="BS256" i="28" s="1"/>
  <c r="AV225" i="28"/>
  <c r="BB233" i="28"/>
  <c r="BM247" i="28"/>
  <c r="BG239" i="28"/>
  <c r="BS253" i="28" s="1"/>
  <c r="AP147" i="28"/>
  <c r="AY167" i="28"/>
  <c r="BK193" i="28" s="1"/>
  <c r="AN151" i="28"/>
  <c r="AW171" i="28"/>
  <c r="BI197" i="28" s="1"/>
  <c r="AS161" i="28"/>
  <c r="BE187" i="28" s="1"/>
  <c r="BQ213" i="28" s="1"/>
  <c r="BB181" i="28"/>
  <c r="BN207" i="28" s="1"/>
  <c r="AZ176" i="28"/>
  <c r="BL202" i="28" s="1"/>
  <c r="AQ156" i="28"/>
  <c r="AT159" i="28"/>
  <c r="BF185" i="28" s="1"/>
  <c r="BR211" i="28" s="1"/>
  <c r="BC179" i="28"/>
  <c r="BO205" i="28" s="1"/>
  <c r="AR163" i="28"/>
  <c r="BD189" i="28" s="1"/>
  <c r="BP215" i="28" s="1"/>
  <c r="BA183" i="28"/>
  <c r="BM209" i="28" s="1"/>
  <c r="AO150" i="28"/>
  <c r="AX170" i="28"/>
  <c r="BJ196" i="28" s="1"/>
  <c r="AO149" i="28"/>
  <c r="AX169" i="28"/>
  <c r="BJ195" i="28" s="1"/>
  <c r="AS162" i="28"/>
  <c r="BE188" i="28" s="1"/>
  <c r="BQ214" i="28" s="1"/>
  <c r="BB182" i="28"/>
  <c r="BN208" i="28" s="1"/>
  <c r="AZ175" i="28"/>
  <c r="BL201" i="28" s="1"/>
  <c r="AQ155" i="28"/>
  <c r="BA173" i="28"/>
  <c r="BM199" i="28" s="1"/>
  <c r="AR153" i="28"/>
  <c r="AY177" i="28"/>
  <c r="BK203" i="28" s="1"/>
  <c r="AP157" i="28"/>
  <c r="AV65" i="28"/>
  <c r="BH103" i="28" s="1"/>
  <c r="AS51" i="28"/>
  <c r="BE89" i="28" s="1"/>
  <c r="BQ127" i="28" s="1"/>
  <c r="AO39" i="28"/>
  <c r="BA77" i="28" s="1"/>
  <c r="BM115" i="28" s="1"/>
  <c r="AU57" i="28"/>
  <c r="BG95" i="28" s="1"/>
  <c r="BS133" i="28" s="1"/>
  <c r="AM33" i="28"/>
  <c r="AY71" i="28" s="1"/>
  <c r="BK109" i="28" s="1"/>
  <c r="AQ45" i="28"/>
  <c r="BC83" i="28" s="1"/>
  <c r="BO121" i="28" s="1"/>
  <c r="AI2" i="28"/>
  <c r="AT69" i="28"/>
  <c r="BF107" i="28" s="1"/>
  <c r="AS61" i="28"/>
  <c r="BE99" i="28" s="1"/>
  <c r="BQ137" i="28" s="1"/>
  <c r="AQ55" i="28"/>
  <c r="BC93" i="28" s="1"/>
  <c r="BO131" i="28" s="1"/>
  <c r="AM43" i="28"/>
  <c r="AY81" i="28" s="1"/>
  <c r="BK119" i="28" s="1"/>
  <c r="AO49" i="28"/>
  <c r="BA87" i="28" s="1"/>
  <c r="BM125" i="28" s="1"/>
  <c r="AK37" i="28"/>
  <c r="AW75" i="28" s="1"/>
  <c r="BI113" i="28" s="1"/>
  <c r="AU68" i="28"/>
  <c r="BG106" i="28" s="1"/>
  <c r="AT60" i="28"/>
  <c r="BF98" i="28" s="1"/>
  <c r="BR136" i="28" s="1"/>
  <c r="AR54" i="28"/>
  <c r="BD92" i="28" s="1"/>
  <c r="BP130" i="28" s="1"/>
  <c r="AP48" i="28"/>
  <c r="BB86" i="28" s="1"/>
  <c r="BN124" i="28" s="1"/>
  <c r="AL36" i="28"/>
  <c r="AX74" i="28" s="1"/>
  <c r="BJ112" i="28" s="1"/>
  <c r="AN42" i="28"/>
  <c r="AZ80" i="28" s="1"/>
  <c r="BL118" i="28" s="1"/>
  <c r="AH6" i="28"/>
  <c r="AU67" i="28"/>
  <c r="BG105" i="28" s="1"/>
  <c r="AR53" i="28"/>
  <c r="BD91" i="28" s="1"/>
  <c r="BP129" i="28" s="1"/>
  <c r="AN41" i="28"/>
  <c r="AZ79" i="28" s="1"/>
  <c r="BL117" i="28" s="1"/>
  <c r="AT59" i="28"/>
  <c r="BF97" i="28" s="1"/>
  <c r="BR135" i="28" s="1"/>
  <c r="AP47" i="28"/>
  <c r="BB85" i="28" s="1"/>
  <c r="BN123" i="28" s="1"/>
  <c r="AL35" i="28"/>
  <c r="AX73" i="28" s="1"/>
  <c r="BJ111" i="28" s="1"/>
  <c r="AL27" i="29"/>
  <c r="AK19" i="29"/>
  <c r="AK32" i="27"/>
  <c r="AQ222" i="28" s="1"/>
  <c r="AI27" i="27"/>
  <c r="AL145" i="28" s="1"/>
  <c r="AI21" i="27"/>
  <c r="AI31" i="28" s="1"/>
  <c r="AA28" i="26"/>
  <c r="AJ26" i="27"/>
  <c r="AM144" i="28" s="1"/>
  <c r="AK23" i="27"/>
  <c r="AN141" i="28" s="1"/>
  <c r="AJ25" i="27"/>
  <c r="AM143" i="28" s="1"/>
  <c r="AJ20" i="27"/>
  <c r="AJ30" i="28" s="1"/>
  <c r="AK17" i="27"/>
  <c r="AK27" i="28" s="1"/>
  <c r="AJ19" i="27"/>
  <c r="AJ29" i="28" s="1"/>
  <c r="AA22" i="26"/>
  <c r="AB27" i="26"/>
  <c r="AC24" i="26"/>
  <c r="AB26" i="26"/>
  <c r="AB21" i="26"/>
  <c r="AC18" i="26"/>
  <c r="AB20" i="26"/>
  <c r="Y28" i="25"/>
  <c r="Z27" i="25"/>
  <c r="AA24" i="25"/>
  <c r="Z26" i="25"/>
  <c r="X21" i="25"/>
  <c r="X20" i="25"/>
  <c r="Z21" i="24"/>
  <c r="Z20" i="24"/>
  <c r="Z16" i="25"/>
  <c r="W22" i="25"/>
  <c r="Y18" i="25"/>
  <c r="X28" i="24"/>
  <c r="Y27" i="24"/>
  <c r="Y26" i="24"/>
  <c r="Z24" i="24"/>
  <c r="Z16" i="24"/>
  <c r="AA18" i="24"/>
  <c r="Y22" i="24"/>
  <c r="AW228" i="28" l="1"/>
  <c r="BC236" i="28"/>
  <c r="BH239" i="28"/>
  <c r="BT253" i="28" s="1"/>
  <c r="BN247" i="28"/>
  <c r="AR219" i="28"/>
  <c r="AM29" i="27"/>
  <c r="AW225" i="28"/>
  <c r="BC233" i="28"/>
  <c r="BN250" i="28"/>
  <c r="BH242" i="28"/>
  <c r="BT256" i="28" s="1"/>
  <c r="BA175" i="28"/>
  <c r="BM201" i="28" s="1"/>
  <c r="AR155" i="28"/>
  <c r="AZ177" i="28"/>
  <c r="BL203" i="28" s="1"/>
  <c r="AQ157" i="28"/>
  <c r="AY169" i="28"/>
  <c r="BK195" i="28" s="1"/>
  <c r="AP149" i="28"/>
  <c r="AT161" i="28"/>
  <c r="BF187" i="28" s="1"/>
  <c r="BR213" i="28" s="1"/>
  <c r="BC181" i="28"/>
  <c r="BO207" i="28" s="1"/>
  <c r="AP150" i="28"/>
  <c r="AY170" i="28"/>
  <c r="BK196" i="28" s="1"/>
  <c r="AU159" i="28"/>
  <c r="BG185" i="28" s="1"/>
  <c r="BS211" i="28" s="1"/>
  <c r="BD179" i="28"/>
  <c r="BP205" i="28" s="1"/>
  <c r="AS163" i="28"/>
  <c r="BE189" i="28" s="1"/>
  <c r="BQ215" i="28" s="1"/>
  <c r="BB183" i="28"/>
  <c r="BN209" i="28" s="1"/>
  <c r="AT162" i="28"/>
  <c r="BF188" i="28" s="1"/>
  <c r="BR214" i="28" s="1"/>
  <c r="BC182" i="28"/>
  <c r="BO208" i="28" s="1"/>
  <c r="AQ147" i="28"/>
  <c r="AZ167" i="28"/>
  <c r="BL193" i="28" s="1"/>
  <c r="AO151" i="28"/>
  <c r="AX171" i="28"/>
  <c r="BJ197" i="28" s="1"/>
  <c r="BA176" i="28"/>
  <c r="BM202" i="28" s="1"/>
  <c r="AR156" i="28"/>
  <c r="BB173" i="28"/>
  <c r="BN199" i="28" s="1"/>
  <c r="AS153" i="28"/>
  <c r="AV68" i="28"/>
  <c r="BH106" i="28" s="1"/>
  <c r="AS54" i="28"/>
  <c r="BE92" i="28" s="1"/>
  <c r="BQ130" i="28" s="1"/>
  <c r="AO42" i="28"/>
  <c r="BA80" i="28" s="1"/>
  <c r="BM118" i="28" s="1"/>
  <c r="AU60" i="28"/>
  <c r="BG98" i="28" s="1"/>
  <c r="BS136" i="28" s="1"/>
  <c r="AQ48" i="28"/>
  <c r="BC86" i="28" s="1"/>
  <c r="BO124" i="28" s="1"/>
  <c r="AM36" i="28"/>
  <c r="AY74" i="28" s="1"/>
  <c r="BK112" i="28" s="1"/>
  <c r="AI6" i="28"/>
  <c r="AU69" i="28"/>
  <c r="BG107" i="28" s="1"/>
  <c r="AN43" i="28"/>
  <c r="AZ81" i="28" s="1"/>
  <c r="BL119" i="28" s="1"/>
  <c r="AT61" i="28"/>
  <c r="BF99" i="28" s="1"/>
  <c r="BR137" i="28" s="1"/>
  <c r="AR55" i="28"/>
  <c r="BD93" i="28" s="1"/>
  <c r="BP131" i="28" s="1"/>
  <c r="AP49" i="28"/>
  <c r="BB87" i="28" s="1"/>
  <c r="BN125" i="28" s="1"/>
  <c r="AL37" i="28"/>
  <c r="AX75" i="28" s="1"/>
  <c r="BJ113" i="28" s="1"/>
  <c r="AV67" i="28"/>
  <c r="BH105" i="28" s="1"/>
  <c r="AO41" i="28"/>
  <c r="BA79" i="28" s="1"/>
  <c r="BM117" i="28" s="1"/>
  <c r="AM35" i="28"/>
  <c r="AY73" i="28" s="1"/>
  <c r="BK111" i="28" s="1"/>
  <c r="AS53" i="28"/>
  <c r="BE91" i="28" s="1"/>
  <c r="BQ129" i="28" s="1"/>
  <c r="AU59" i="28"/>
  <c r="BG97" i="28" s="1"/>
  <c r="BS135" i="28" s="1"/>
  <c r="AQ47" i="28"/>
  <c r="BC85" i="28" s="1"/>
  <c r="BO123" i="28" s="1"/>
  <c r="AW65" i="28"/>
  <c r="BI103" i="28" s="1"/>
  <c r="AT51" i="28"/>
  <c r="BF89" i="28" s="1"/>
  <c r="BR127" i="28" s="1"/>
  <c r="AV57" i="28"/>
  <c r="BH95" i="28" s="1"/>
  <c r="BT133" i="28" s="1"/>
  <c r="AN33" i="28"/>
  <c r="AZ71" i="28" s="1"/>
  <c r="BL109" i="28" s="1"/>
  <c r="AP39" i="28"/>
  <c r="BB77" i="28" s="1"/>
  <c r="BN115" i="28" s="1"/>
  <c r="AR45" i="28"/>
  <c r="BD83" i="28" s="1"/>
  <c r="BP121" i="28" s="1"/>
  <c r="AJ2" i="28"/>
  <c r="AM27" i="29"/>
  <c r="AL19" i="29"/>
  <c r="Z28" i="25"/>
  <c r="AJ27" i="27"/>
  <c r="AM145" i="28" s="1"/>
  <c r="AL32" i="27"/>
  <c r="AR222" i="28" s="1"/>
  <c r="AJ21" i="27"/>
  <c r="AJ31" i="28" s="1"/>
  <c r="AK20" i="27"/>
  <c r="AK30" i="28" s="1"/>
  <c r="AL17" i="27"/>
  <c r="AL27" i="28" s="1"/>
  <c r="AK19" i="27"/>
  <c r="AK29" i="28" s="1"/>
  <c r="AK26" i="27"/>
  <c r="AN144" i="28" s="1"/>
  <c r="AL23" i="27"/>
  <c r="AO141" i="28" s="1"/>
  <c r="AK25" i="27"/>
  <c r="AN143" i="28" s="1"/>
  <c r="L11" i="15"/>
  <c r="AB22" i="26"/>
  <c r="AB28" i="26"/>
  <c r="AC20" i="26"/>
  <c r="AC21" i="26"/>
  <c r="AD18" i="26"/>
  <c r="AC27" i="26"/>
  <c r="AD24" i="26"/>
  <c r="AC26" i="26"/>
  <c r="AA27" i="25"/>
  <c r="AB24" i="25"/>
  <c r="AA26" i="25"/>
  <c r="Y20" i="25"/>
  <c r="Y21" i="25"/>
  <c r="AA21" i="24"/>
  <c r="AA20" i="24"/>
  <c r="X22" i="25"/>
  <c r="AA16" i="25"/>
  <c r="Z18" i="25"/>
  <c r="Y28" i="24"/>
  <c r="AB18" i="24"/>
  <c r="AA16" i="24"/>
  <c r="Z27" i="24"/>
  <c r="Z26" i="24"/>
  <c r="AA24" i="24"/>
  <c r="Z22" i="24"/>
  <c r="BD233" i="28" l="1"/>
  <c r="AX225" i="28"/>
  <c r="BO247" i="28"/>
  <c r="BI239" i="28"/>
  <c r="BU253" i="28" s="1"/>
  <c r="AX228" i="28"/>
  <c r="BD236" i="28"/>
  <c r="AS219" i="28"/>
  <c r="AN29" i="27"/>
  <c r="BI242" i="28"/>
  <c r="BU256" i="28" s="1"/>
  <c r="BO250" i="28"/>
  <c r="AZ169" i="28"/>
  <c r="BL195" i="28" s="1"/>
  <c r="AQ149" i="28"/>
  <c r="BA177" i="28"/>
  <c r="BM203" i="28" s="1"/>
  <c r="AR157" i="28"/>
  <c r="BD182" i="28"/>
  <c r="BP208" i="28" s="1"/>
  <c r="AU162" i="28"/>
  <c r="BG188" i="28" s="1"/>
  <c r="BS214" i="28" s="1"/>
  <c r="AS155" i="28"/>
  <c r="BB175" i="28"/>
  <c r="BN201" i="28" s="1"/>
  <c r="AU161" i="28"/>
  <c r="BG187" i="28" s="1"/>
  <c r="BS213" i="28" s="1"/>
  <c r="BD181" i="28"/>
  <c r="BP207" i="28" s="1"/>
  <c r="BE179" i="28"/>
  <c r="BQ205" i="28" s="1"/>
  <c r="AV159" i="28"/>
  <c r="BH185" i="28" s="1"/>
  <c r="BT211" i="28" s="1"/>
  <c r="AT163" i="28"/>
  <c r="BF189" i="28" s="1"/>
  <c r="BR215" i="28" s="1"/>
  <c r="BC183" i="28"/>
  <c r="BO209" i="28" s="1"/>
  <c r="AR147" i="28"/>
  <c r="BA167" i="28"/>
  <c r="BM193" i="28" s="1"/>
  <c r="AP151" i="28"/>
  <c r="AY171" i="28"/>
  <c r="BK197" i="28" s="1"/>
  <c r="AZ170" i="28"/>
  <c r="BL196" i="28" s="1"/>
  <c r="AQ150" i="28"/>
  <c r="BC173" i="28"/>
  <c r="BO199" i="28" s="1"/>
  <c r="AT153" i="28"/>
  <c r="BB176" i="28"/>
  <c r="BN202" i="28" s="1"/>
  <c r="AS156" i="28"/>
  <c r="AW67" i="28"/>
  <c r="BI105" i="28" s="1"/>
  <c r="AP41" i="28"/>
  <c r="BB79" i="28" s="1"/>
  <c r="BN117" i="28" s="1"/>
  <c r="AV59" i="28"/>
  <c r="BH97" i="28" s="1"/>
  <c r="BT135" i="28" s="1"/>
  <c r="AR47" i="28"/>
  <c r="BD85" i="28" s="1"/>
  <c r="BP123" i="28" s="1"/>
  <c r="AN35" i="28"/>
  <c r="AZ73" i="28" s="1"/>
  <c r="BL111" i="28" s="1"/>
  <c r="AT53" i="28"/>
  <c r="BF91" i="28" s="1"/>
  <c r="BR129" i="28" s="1"/>
  <c r="AX65" i="28"/>
  <c r="BJ103" i="28" s="1"/>
  <c r="AW57" i="28"/>
  <c r="BI95" i="28" s="1"/>
  <c r="BU133" i="28" s="1"/>
  <c r="AQ39" i="28"/>
  <c r="BC77" i="28" s="1"/>
  <c r="BO115" i="28" s="1"/>
  <c r="AU51" i="28"/>
  <c r="BG89" i="28" s="1"/>
  <c r="BS127" i="28" s="1"/>
  <c r="AS45" i="28"/>
  <c r="BE83" i="28" s="1"/>
  <c r="BQ121" i="28" s="1"/>
  <c r="AO33" i="28"/>
  <c r="BA71" i="28" s="1"/>
  <c r="BM109" i="28" s="1"/>
  <c r="AK2" i="28"/>
  <c r="AW68" i="28"/>
  <c r="BI106" i="28" s="1"/>
  <c r="AT54" i="28"/>
  <c r="BF92" i="28" s="1"/>
  <c r="BR130" i="28" s="1"/>
  <c r="AP42" i="28"/>
  <c r="BB80" i="28" s="1"/>
  <c r="BN118" i="28" s="1"/>
  <c r="AN36" i="28"/>
  <c r="AZ74" i="28" s="1"/>
  <c r="BL112" i="28" s="1"/>
  <c r="AR48" i="28"/>
  <c r="BD86" i="28" s="1"/>
  <c r="BP124" i="28" s="1"/>
  <c r="AV60" i="28"/>
  <c r="BH98" i="28" s="1"/>
  <c r="BT136" i="28" s="1"/>
  <c r="AJ6" i="28"/>
  <c r="AV69" i="28"/>
  <c r="BH107" i="28" s="1"/>
  <c r="AS55" i="28"/>
  <c r="BE93" i="28" s="1"/>
  <c r="BQ131" i="28" s="1"/>
  <c r="AM37" i="28"/>
  <c r="AY75" i="28" s="1"/>
  <c r="BK113" i="28" s="1"/>
  <c r="AO43" i="28"/>
  <c r="BA81" i="28" s="1"/>
  <c r="BM119" i="28" s="1"/>
  <c r="AQ49" i="28"/>
  <c r="BC87" i="28" s="1"/>
  <c r="BO125" i="28" s="1"/>
  <c r="AU61" i="28"/>
  <c r="BG99" i="28" s="1"/>
  <c r="BS137" i="28" s="1"/>
  <c r="AN27" i="29"/>
  <c r="AM19" i="29"/>
  <c r="AK27" i="27"/>
  <c r="AN145" i="28" s="1"/>
  <c r="AM32" i="27"/>
  <c r="AS222" i="28" s="1"/>
  <c r="AK21" i="27"/>
  <c r="AK31" i="28" s="1"/>
  <c r="AA28" i="25"/>
  <c r="AL19" i="27"/>
  <c r="AL29" i="28" s="1"/>
  <c r="AL20" i="27"/>
  <c r="AL30" i="28" s="1"/>
  <c r="AM17" i="27"/>
  <c r="AM27" i="28" s="1"/>
  <c r="AL25" i="27"/>
  <c r="AO143" i="28" s="1"/>
  <c r="AL26" i="27"/>
  <c r="AO144" i="28" s="1"/>
  <c r="AM23" i="27"/>
  <c r="AP141" i="28" s="1"/>
  <c r="AC28" i="26"/>
  <c r="AC22" i="26"/>
  <c r="AD26" i="26"/>
  <c r="AE24" i="26"/>
  <c r="AD27" i="26"/>
  <c r="AD20" i="26"/>
  <c r="AD21" i="26"/>
  <c r="AE18" i="26"/>
  <c r="AB26" i="25"/>
  <c r="AC24" i="25"/>
  <c r="AB27" i="25"/>
  <c r="Z20" i="25"/>
  <c r="Z21" i="25"/>
  <c r="AB20" i="24"/>
  <c r="AB21" i="24"/>
  <c r="Y22" i="25"/>
  <c r="AB16" i="25"/>
  <c r="AA18" i="25"/>
  <c r="Z28" i="24"/>
  <c r="AA22" i="24"/>
  <c r="AC18" i="24"/>
  <c r="AA27" i="24"/>
  <c r="AA26" i="24"/>
  <c r="AB24" i="24"/>
  <c r="AB16" i="24"/>
  <c r="AT219" i="28" l="1"/>
  <c r="AO29" i="27"/>
  <c r="AY225" i="28"/>
  <c r="BE233" i="28"/>
  <c r="BJ242" i="28"/>
  <c r="BV256" i="28" s="1"/>
  <c r="BP250" i="28"/>
  <c r="AY228" i="28"/>
  <c r="BE236" i="28"/>
  <c r="BJ239" i="28"/>
  <c r="BV253" i="28" s="1"/>
  <c r="BP247" i="28"/>
  <c r="AV162" i="28"/>
  <c r="BH188" i="28" s="1"/>
  <c r="BT214" i="28" s="1"/>
  <c r="BE182" i="28"/>
  <c r="BQ208" i="28" s="1"/>
  <c r="AT156" i="28"/>
  <c r="BC176" i="28"/>
  <c r="BO202" i="28" s="1"/>
  <c r="BD183" i="28"/>
  <c r="BP209" i="28" s="1"/>
  <c r="AU163" i="28"/>
  <c r="BG189" i="28" s="1"/>
  <c r="BS215" i="28" s="1"/>
  <c r="AS147" i="28"/>
  <c r="BB167" i="28"/>
  <c r="BN193" i="28" s="1"/>
  <c r="BD173" i="28"/>
  <c r="BP199" i="28" s="1"/>
  <c r="AU153" i="28"/>
  <c r="AV161" i="28"/>
  <c r="BH187" i="28" s="1"/>
  <c r="BT213" i="28" s="1"/>
  <c r="BE181" i="28"/>
  <c r="BQ207" i="28" s="1"/>
  <c r="BA170" i="28"/>
  <c r="BM196" i="28" s="1"/>
  <c r="AR150" i="28"/>
  <c r="AW159" i="28"/>
  <c r="BI185" i="28" s="1"/>
  <c r="BU211" i="28" s="1"/>
  <c r="BF179" i="28"/>
  <c r="BR205" i="28" s="1"/>
  <c r="AT155" i="28"/>
  <c r="BC175" i="28"/>
  <c r="BO201" i="28" s="1"/>
  <c r="AR149" i="28"/>
  <c r="BA169" i="28"/>
  <c r="BM195" i="28" s="1"/>
  <c r="AQ151" i="28"/>
  <c r="AZ171" i="28"/>
  <c r="BL197" i="28" s="1"/>
  <c r="BB177" i="28"/>
  <c r="BN203" i="28" s="1"/>
  <c r="AS157" i="28"/>
  <c r="AY65" i="28"/>
  <c r="BK103" i="28" s="1"/>
  <c r="AV51" i="28"/>
  <c r="BH89" i="28" s="1"/>
  <c r="BT127" i="28" s="1"/>
  <c r="AR39" i="28"/>
  <c r="BD77" i="28" s="1"/>
  <c r="BP115" i="28" s="1"/>
  <c r="AP33" i="28"/>
  <c r="BB71" i="28" s="1"/>
  <c r="BN109" i="28" s="1"/>
  <c r="AX57" i="28"/>
  <c r="BJ95" i="28" s="1"/>
  <c r="BV133" i="28" s="1"/>
  <c r="AT45" i="28"/>
  <c r="BF83" i="28" s="1"/>
  <c r="BR121" i="28" s="1"/>
  <c r="AL2" i="28"/>
  <c r="AP43" i="28"/>
  <c r="BB81" i="28" s="1"/>
  <c r="BN119" i="28" s="1"/>
  <c r="AW69" i="28"/>
  <c r="BI107" i="28" s="1"/>
  <c r="AT55" i="28"/>
  <c r="BF93" i="28" s="1"/>
  <c r="BR131" i="28" s="1"/>
  <c r="AN37" i="28"/>
  <c r="AZ75" i="28" s="1"/>
  <c r="BL113" i="28" s="1"/>
  <c r="AV61" i="28"/>
  <c r="BH99" i="28" s="1"/>
  <c r="BT137" i="28" s="1"/>
  <c r="AR49" i="28"/>
  <c r="BD87" i="28" s="1"/>
  <c r="BP125" i="28" s="1"/>
  <c r="AQ42" i="28"/>
  <c r="BC80" i="28" s="1"/>
  <c r="BO118" i="28" s="1"/>
  <c r="AX68" i="28"/>
  <c r="BJ106" i="28" s="1"/>
  <c r="AW60" i="28"/>
  <c r="BI98" i="28" s="1"/>
  <c r="BU136" i="28" s="1"/>
  <c r="AO36" i="28"/>
  <c r="BA74" i="28" s="1"/>
  <c r="BM112" i="28" s="1"/>
  <c r="AS48" i="28"/>
  <c r="BE86" i="28" s="1"/>
  <c r="BQ124" i="28" s="1"/>
  <c r="AU54" i="28"/>
  <c r="BG92" i="28" s="1"/>
  <c r="BS130" i="28" s="1"/>
  <c r="AK6" i="28"/>
  <c r="AX67" i="28"/>
  <c r="BJ105" i="28" s="1"/>
  <c r="AQ41" i="28"/>
  <c r="BC79" i="28" s="1"/>
  <c r="BO117" i="28" s="1"/>
  <c r="AW59" i="28"/>
  <c r="BI97" i="28" s="1"/>
  <c r="BU135" i="28" s="1"/>
  <c r="AU53" i="28"/>
  <c r="BG91" i="28" s="1"/>
  <c r="BS129" i="28" s="1"/>
  <c r="AS47" i="28"/>
  <c r="BE85" i="28" s="1"/>
  <c r="BQ123" i="28" s="1"/>
  <c r="AO35" i="28"/>
  <c r="BA73" i="28" s="1"/>
  <c r="BM111" i="28" s="1"/>
  <c r="AO27" i="29"/>
  <c r="AN19" i="29"/>
  <c r="AL27" i="27"/>
  <c r="AO145" i="28" s="1"/>
  <c r="AN32" i="27"/>
  <c r="AT222" i="28" s="1"/>
  <c r="AL21" i="27"/>
  <c r="AL31" i="28" s="1"/>
  <c r="AB28" i="25"/>
  <c r="AM25" i="27"/>
  <c r="AP143" i="28" s="1"/>
  <c r="AM26" i="27"/>
  <c r="AP144" i="28" s="1"/>
  <c r="AN23" i="27"/>
  <c r="AQ141" i="28" s="1"/>
  <c r="AM19" i="27"/>
  <c r="AM29" i="28" s="1"/>
  <c r="AM20" i="27"/>
  <c r="AM30" i="28" s="1"/>
  <c r="AN17" i="27"/>
  <c r="AN27" i="28" s="1"/>
  <c r="AD22" i="26"/>
  <c r="AD28" i="26"/>
  <c r="AE26" i="26"/>
  <c r="AF24" i="26"/>
  <c r="AE27" i="26"/>
  <c r="AE21" i="26"/>
  <c r="AF18" i="26"/>
  <c r="AE20" i="26"/>
  <c r="AC27" i="25"/>
  <c r="AC26" i="25"/>
  <c r="AC28" i="25" s="1"/>
  <c r="AD24" i="25"/>
  <c r="AA21" i="25"/>
  <c r="AA20" i="25"/>
  <c r="AC20" i="24"/>
  <c r="AC21" i="24"/>
  <c r="Z22" i="25"/>
  <c r="AC16" i="25"/>
  <c r="AB18" i="25"/>
  <c r="AA28" i="24"/>
  <c r="AB22" i="24"/>
  <c r="AB27" i="24"/>
  <c r="AC24" i="24"/>
  <c r="AB26" i="24"/>
  <c r="AD18" i="24"/>
  <c r="AC16" i="24"/>
  <c r="AZ225" i="28" l="1"/>
  <c r="BF233" i="28"/>
  <c r="BK242" i="28"/>
  <c r="BW256" i="28" s="1"/>
  <c r="BQ250" i="28"/>
  <c r="BK239" i="28"/>
  <c r="BW253" i="28" s="1"/>
  <c r="BQ247" i="28"/>
  <c r="BF236" i="28"/>
  <c r="AZ228" i="28"/>
  <c r="AU219" i="28"/>
  <c r="AP29" i="27"/>
  <c r="AV163" i="28"/>
  <c r="BH189" i="28" s="1"/>
  <c r="BT215" i="28" s="1"/>
  <c r="BE183" i="28"/>
  <c r="BQ209" i="28" s="1"/>
  <c r="AS150" i="28"/>
  <c r="BB170" i="28"/>
  <c r="BN196" i="28" s="1"/>
  <c r="BD175" i="28"/>
  <c r="BP201" i="28" s="1"/>
  <c r="AU155" i="28"/>
  <c r="BE173" i="28"/>
  <c r="BQ199" i="28" s="1"/>
  <c r="AV153" i="28"/>
  <c r="AW162" i="28"/>
  <c r="BI188" i="28" s="1"/>
  <c r="BU214" i="28" s="1"/>
  <c r="BF182" i="28"/>
  <c r="BR208" i="28" s="1"/>
  <c r="AT147" i="28"/>
  <c r="BC167" i="28"/>
  <c r="BO193" i="28" s="1"/>
  <c r="AS149" i="28"/>
  <c r="BB169" i="28"/>
  <c r="BN195" i="28" s="1"/>
  <c r="BD176" i="28"/>
  <c r="BP202" i="28" s="1"/>
  <c r="AU156" i="28"/>
  <c r="AX159" i="28"/>
  <c r="BJ185" i="28" s="1"/>
  <c r="BV211" i="28" s="1"/>
  <c r="BG179" i="28"/>
  <c r="BS205" i="28" s="1"/>
  <c r="BA171" i="28"/>
  <c r="BM197" i="28" s="1"/>
  <c r="AR151" i="28"/>
  <c r="BC177" i="28"/>
  <c r="BO203" i="28" s="1"/>
  <c r="AT157" i="28"/>
  <c r="AW161" i="28"/>
  <c r="BI187" i="28" s="1"/>
  <c r="BU213" i="28" s="1"/>
  <c r="BF181" i="28"/>
  <c r="BR207" i="28" s="1"/>
  <c r="AV53" i="28"/>
  <c r="BH91" i="28" s="1"/>
  <c r="BT129" i="28" s="1"/>
  <c r="AY67" i="28"/>
  <c r="BK105" i="28" s="1"/>
  <c r="AR41" i="28"/>
  <c r="BD79" i="28" s="1"/>
  <c r="BP117" i="28" s="1"/>
  <c r="AX59" i="28"/>
  <c r="BJ97" i="28" s="1"/>
  <c r="BV135" i="28" s="1"/>
  <c r="AT47" i="28"/>
  <c r="BF85" i="28" s="1"/>
  <c r="BR123" i="28" s="1"/>
  <c r="AP35" i="28"/>
  <c r="BB73" i="28" s="1"/>
  <c r="BN111" i="28" s="1"/>
  <c r="AX69" i="28"/>
  <c r="BJ107" i="28" s="1"/>
  <c r="AQ43" i="28"/>
  <c r="BC81" i="28" s="1"/>
  <c r="BO119" i="28" s="1"/>
  <c r="AW61" i="28"/>
  <c r="BI99" i="28" s="1"/>
  <c r="BU137" i="28" s="1"/>
  <c r="AO37" i="28"/>
  <c r="BA75" i="28" s="1"/>
  <c r="BM113" i="28" s="1"/>
  <c r="AU55" i="28"/>
  <c r="BG93" i="28" s="1"/>
  <c r="BS131" i="28" s="1"/>
  <c r="AS49" i="28"/>
  <c r="BE87" i="28" s="1"/>
  <c r="BQ125" i="28" s="1"/>
  <c r="AZ65" i="28"/>
  <c r="BL103" i="28" s="1"/>
  <c r="AW51" i="28"/>
  <c r="BI89" i="28" s="1"/>
  <c r="BU127" i="28" s="1"/>
  <c r="AY57" i="28"/>
  <c r="BK95" i="28" s="1"/>
  <c r="BW133" i="28" s="1"/>
  <c r="AS39" i="28"/>
  <c r="BE77" i="28" s="1"/>
  <c r="BQ115" i="28" s="1"/>
  <c r="AU45" i="28"/>
  <c r="BG83" i="28" s="1"/>
  <c r="BS121" i="28" s="1"/>
  <c r="AQ33" i="28"/>
  <c r="BC71" i="28" s="1"/>
  <c r="BO109" i="28" s="1"/>
  <c r="AM2" i="28"/>
  <c r="AR42" i="28"/>
  <c r="BD80" i="28" s="1"/>
  <c r="BP118" i="28" s="1"/>
  <c r="AY68" i="28"/>
  <c r="BK106" i="28" s="1"/>
  <c r="AX60" i="28"/>
  <c r="BJ98" i="28" s="1"/>
  <c r="BV136" i="28" s="1"/>
  <c r="AV54" i="28"/>
  <c r="BH92" i="28" s="1"/>
  <c r="BT130" i="28" s="1"/>
  <c r="AT48" i="28"/>
  <c r="BF86" i="28" s="1"/>
  <c r="BR124" i="28" s="1"/>
  <c r="AP36" i="28"/>
  <c r="BB74" i="28" s="1"/>
  <c r="BN112" i="28" s="1"/>
  <c r="AL6" i="28"/>
  <c r="AP27" i="29"/>
  <c r="AO19" i="29"/>
  <c r="AO32" i="27"/>
  <c r="AU222" i="28" s="1"/>
  <c r="AM27" i="27"/>
  <c r="AP145" i="28" s="1"/>
  <c r="AM21" i="27"/>
  <c r="AM31" i="28" s="1"/>
  <c r="AN20" i="27"/>
  <c r="AN30" i="28" s="1"/>
  <c r="AO17" i="27"/>
  <c r="AO27" i="28" s="1"/>
  <c r="AN19" i="27"/>
  <c r="AN29" i="28" s="1"/>
  <c r="AN26" i="27"/>
  <c r="AQ144" i="28" s="1"/>
  <c r="AO23" i="27"/>
  <c r="AR141" i="28" s="1"/>
  <c r="AN25" i="27"/>
  <c r="AQ143" i="28" s="1"/>
  <c r="AE22" i="26"/>
  <c r="AE28" i="26"/>
  <c r="AF27" i="26"/>
  <c r="AG24" i="26"/>
  <c r="AF26" i="26"/>
  <c r="AF21" i="26"/>
  <c r="AF20" i="26"/>
  <c r="AG18" i="26"/>
  <c r="AD27" i="25"/>
  <c r="AE24" i="25"/>
  <c r="AD26" i="25"/>
  <c r="AB28" i="24"/>
  <c r="AB21" i="25"/>
  <c r="AB20" i="25"/>
  <c r="AD21" i="24"/>
  <c r="AD20" i="24"/>
  <c r="AA22" i="25"/>
  <c r="AD16" i="25"/>
  <c r="AC18" i="25"/>
  <c r="AD16" i="24"/>
  <c r="AC22" i="24"/>
  <c r="AC27" i="24"/>
  <c r="AC26" i="24"/>
  <c r="AD24" i="24"/>
  <c r="AE18" i="24"/>
  <c r="BA228" i="28" l="1"/>
  <c r="BG236" i="28"/>
  <c r="BA225" i="28"/>
  <c r="BG233" i="28"/>
  <c r="BR250" i="28"/>
  <c r="BL242" i="28"/>
  <c r="BX256" i="28" s="1"/>
  <c r="AV219" i="28"/>
  <c r="AQ29" i="27"/>
  <c r="BR247" i="28"/>
  <c r="BL239" i="28"/>
  <c r="BX253" i="28" s="1"/>
  <c r="AT150" i="28"/>
  <c r="BC170" i="28"/>
  <c r="BO196" i="28" s="1"/>
  <c r="AX162" i="28"/>
  <c r="BJ188" i="28" s="1"/>
  <c r="BV214" i="28" s="1"/>
  <c r="BG182" i="28"/>
  <c r="BS208" i="28" s="1"/>
  <c r="AS151" i="28"/>
  <c r="BB171" i="28"/>
  <c r="BN197" i="28" s="1"/>
  <c r="BF173" i="28"/>
  <c r="BR199" i="28" s="1"/>
  <c r="AW153" i="28"/>
  <c r="BE176" i="28"/>
  <c r="BQ202" i="28" s="1"/>
  <c r="AV156" i="28"/>
  <c r="BD177" i="28"/>
  <c r="BP203" i="28" s="1"/>
  <c r="AU157" i="28"/>
  <c r="BC169" i="28"/>
  <c r="BO195" i="28" s="1"/>
  <c r="AT149" i="28"/>
  <c r="AW163" i="28"/>
  <c r="BI189" i="28" s="1"/>
  <c r="BU215" i="28" s="1"/>
  <c r="BF183" i="28"/>
  <c r="BR209" i="28" s="1"/>
  <c r="BG181" i="28"/>
  <c r="BS207" i="28" s="1"/>
  <c r="AX161" i="28"/>
  <c r="BJ187" i="28" s="1"/>
  <c r="BV213" i="28" s="1"/>
  <c r="AY159" i="28"/>
  <c r="BK185" i="28" s="1"/>
  <c r="BW211" i="28" s="1"/>
  <c r="BH179" i="28"/>
  <c r="BT205" i="28" s="1"/>
  <c r="AU147" i="28"/>
  <c r="BD167" i="28"/>
  <c r="BP193" i="28" s="1"/>
  <c r="BE175" i="28"/>
  <c r="BQ201" i="28" s="1"/>
  <c r="AV155" i="28"/>
  <c r="AZ68" i="28"/>
  <c r="BL106" i="28" s="1"/>
  <c r="AW54" i="28"/>
  <c r="BI92" i="28" s="1"/>
  <c r="BU130" i="28" s="1"/>
  <c r="AQ36" i="28"/>
  <c r="BC74" i="28" s="1"/>
  <c r="BO112" i="28" s="1"/>
  <c r="AY60" i="28"/>
  <c r="BK98" i="28" s="1"/>
  <c r="BW136" i="28" s="1"/>
  <c r="AU48" i="28"/>
  <c r="BG86" i="28" s="1"/>
  <c r="BS124" i="28" s="1"/>
  <c r="AS42" i="28"/>
  <c r="BE80" i="28" s="1"/>
  <c r="BQ118" i="28" s="1"/>
  <c r="AM6" i="28"/>
  <c r="AY69" i="28"/>
  <c r="BK107" i="28" s="1"/>
  <c r="AR43" i="28"/>
  <c r="BD81" i="28" s="1"/>
  <c r="BP119" i="28" s="1"/>
  <c r="AV55" i="28"/>
  <c r="BH93" i="28" s="1"/>
  <c r="BT131" i="28" s="1"/>
  <c r="AX61" i="28"/>
  <c r="BJ99" i="28" s="1"/>
  <c r="BV137" i="28" s="1"/>
  <c r="AP37" i="28"/>
  <c r="BB75" i="28" s="1"/>
  <c r="BN113" i="28" s="1"/>
  <c r="AT49" i="28"/>
  <c r="BF87" i="28" s="1"/>
  <c r="BR125" i="28" s="1"/>
  <c r="AS41" i="28"/>
  <c r="BE79" i="28" s="1"/>
  <c r="BQ117" i="28" s="1"/>
  <c r="AZ67" i="28"/>
  <c r="BL105" i="28" s="1"/>
  <c r="AQ35" i="28"/>
  <c r="BC73" i="28" s="1"/>
  <c r="BO111" i="28" s="1"/>
  <c r="AW53" i="28"/>
  <c r="BI91" i="28" s="1"/>
  <c r="BU129" i="28" s="1"/>
  <c r="AY59" i="28"/>
  <c r="BK97" i="28" s="1"/>
  <c r="BW135" i="28" s="1"/>
  <c r="AU47" i="28"/>
  <c r="BG85" i="28" s="1"/>
  <c r="BS123" i="28" s="1"/>
  <c r="AT39" i="28"/>
  <c r="BF77" i="28" s="1"/>
  <c r="BR115" i="28" s="1"/>
  <c r="BA65" i="28"/>
  <c r="BM103" i="28" s="1"/>
  <c r="AX51" i="28"/>
  <c r="BJ89" i="28" s="1"/>
  <c r="BV127" i="28" s="1"/>
  <c r="AZ57" i="28"/>
  <c r="BL95" i="28" s="1"/>
  <c r="BX133" i="28" s="1"/>
  <c r="AV45" i="28"/>
  <c r="BH83" i="28" s="1"/>
  <c r="BT121" i="28" s="1"/>
  <c r="AR33" i="28"/>
  <c r="BD71" i="28" s="1"/>
  <c r="BP109" i="28" s="1"/>
  <c r="AN2" i="28"/>
  <c r="AQ27" i="29"/>
  <c r="AP19" i="29"/>
  <c r="AP32" i="27"/>
  <c r="AV222" i="28" s="1"/>
  <c r="AN27" i="27"/>
  <c r="AQ145" i="28" s="1"/>
  <c r="AN21" i="27"/>
  <c r="AN31" i="28" s="1"/>
  <c r="AD28" i="25"/>
  <c r="AO20" i="27"/>
  <c r="AO30" i="28" s="1"/>
  <c r="AP17" i="27"/>
  <c r="AP27" i="28" s="1"/>
  <c r="AO19" i="27"/>
  <c r="AO29" i="28" s="1"/>
  <c r="AO26" i="27"/>
  <c r="AR144" i="28" s="1"/>
  <c r="AP23" i="27"/>
  <c r="AS141" i="28" s="1"/>
  <c r="AO25" i="27"/>
  <c r="AR143" i="28" s="1"/>
  <c r="AF28" i="26"/>
  <c r="AF22" i="26"/>
  <c r="AG20" i="26"/>
  <c r="AH18" i="26"/>
  <c r="AG21" i="26"/>
  <c r="AG27" i="26"/>
  <c r="AH24" i="26"/>
  <c r="AG26" i="26"/>
  <c r="AE26" i="25"/>
  <c r="AF24" i="25"/>
  <c r="AE27" i="25"/>
  <c r="AC20" i="25"/>
  <c r="AC21" i="25"/>
  <c r="AE21" i="24"/>
  <c r="AE20" i="24"/>
  <c r="AB22" i="25"/>
  <c r="AE16" i="25"/>
  <c r="AD18" i="25"/>
  <c r="AC28" i="24"/>
  <c r="AF18" i="24"/>
  <c r="AE16" i="24"/>
  <c r="AD27" i="24"/>
  <c r="AD26" i="24"/>
  <c r="AE24" i="24"/>
  <c r="AD22" i="24"/>
  <c r="BB228" i="28" l="1"/>
  <c r="BH236" i="28"/>
  <c r="AW219" i="28"/>
  <c r="AR29" i="27"/>
  <c r="BS247" i="28"/>
  <c r="BM239" i="28"/>
  <c r="BY253" i="28" s="1"/>
  <c r="BB225" i="28"/>
  <c r="BH233" i="28"/>
  <c r="BS250" i="28"/>
  <c r="BM242" i="28"/>
  <c r="BY256" i="28" s="1"/>
  <c r="BI179" i="28"/>
  <c r="BU205" i="28" s="1"/>
  <c r="AZ159" i="28"/>
  <c r="BL185" i="28" s="1"/>
  <c r="BX211" i="28" s="1"/>
  <c r="BD169" i="28"/>
  <c r="BP195" i="28" s="1"/>
  <c r="AU149" i="28"/>
  <c r="BH181" i="28"/>
  <c r="BT207" i="28" s="1"/>
  <c r="AY161" i="28"/>
  <c r="BK187" i="28" s="1"/>
  <c r="BW213" i="28" s="1"/>
  <c r="AW155" i="28"/>
  <c r="BF175" i="28"/>
  <c r="BR201" i="28" s="1"/>
  <c r="AY162" i="28"/>
  <c r="BK188" i="28" s="1"/>
  <c r="BW214" i="28" s="1"/>
  <c r="BH182" i="28"/>
  <c r="BT208" i="28" s="1"/>
  <c r="BG183" i="28"/>
  <c r="BS209" i="28" s="1"/>
  <c r="AX163" i="28"/>
  <c r="BJ189" i="28" s="1"/>
  <c r="BV215" i="28" s="1"/>
  <c r="AT151" i="28"/>
  <c r="BC171" i="28"/>
  <c r="BO197" i="28" s="1"/>
  <c r="BE167" i="28"/>
  <c r="BQ193" i="28" s="1"/>
  <c r="AV147" i="28"/>
  <c r="BD170" i="28"/>
  <c r="BP196" i="28" s="1"/>
  <c r="AU150" i="28"/>
  <c r="BG173" i="28"/>
  <c r="BS199" i="28" s="1"/>
  <c r="AX153" i="28"/>
  <c r="BE177" i="28"/>
  <c r="BQ203" i="28" s="1"/>
  <c r="AV157" i="28"/>
  <c r="BF176" i="28"/>
  <c r="BR202" i="28" s="1"/>
  <c r="AW156" i="28"/>
  <c r="BA67" i="28"/>
  <c r="BM105" i="28" s="1"/>
  <c r="AX53" i="28"/>
  <c r="BJ91" i="28" s="1"/>
  <c r="BV129" i="28" s="1"/>
  <c r="AT41" i="28"/>
  <c r="BF79" i="28" s="1"/>
  <c r="BR117" i="28" s="1"/>
  <c r="AZ59" i="28"/>
  <c r="BL97" i="28" s="1"/>
  <c r="BX135" i="28" s="1"/>
  <c r="AR35" i="28"/>
  <c r="BD73" i="28" s="1"/>
  <c r="BP111" i="28" s="1"/>
  <c r="AV47" i="28"/>
  <c r="BH85" i="28" s="1"/>
  <c r="BT123" i="28" s="1"/>
  <c r="AZ69" i="28"/>
  <c r="BL107" i="28" s="1"/>
  <c r="AW55" i="28"/>
  <c r="BI93" i="28" s="1"/>
  <c r="BU131" i="28" s="1"/>
  <c r="AS43" i="28"/>
  <c r="BE81" i="28" s="1"/>
  <c r="BQ119" i="28" s="1"/>
  <c r="AY61" i="28"/>
  <c r="BK99" i="28" s="1"/>
  <c r="BW137" i="28" s="1"/>
  <c r="AU49" i="28"/>
  <c r="BG87" i="28" s="1"/>
  <c r="BS125" i="28" s="1"/>
  <c r="AQ37" i="28"/>
  <c r="BC75" i="28" s="1"/>
  <c r="BO113" i="28" s="1"/>
  <c r="BB65" i="28"/>
  <c r="BN103" i="28" s="1"/>
  <c r="AU39" i="28"/>
  <c r="BG77" i="28" s="1"/>
  <c r="BS115" i="28" s="1"/>
  <c r="AS33" i="28"/>
  <c r="BE71" i="28" s="1"/>
  <c r="BQ109" i="28" s="1"/>
  <c r="AW45" i="28"/>
  <c r="BI83" i="28" s="1"/>
  <c r="BU121" i="28" s="1"/>
  <c r="AY51" i="28"/>
  <c r="BK89" i="28" s="1"/>
  <c r="BW127" i="28" s="1"/>
  <c r="BA57" i="28"/>
  <c r="BM95" i="28" s="1"/>
  <c r="BY133" i="28" s="1"/>
  <c r="AO2" i="28"/>
  <c r="BA68" i="28"/>
  <c r="BM106" i="28" s="1"/>
  <c r="AX54" i="28"/>
  <c r="BJ92" i="28" s="1"/>
  <c r="BV130" i="28" s="1"/>
  <c r="AT42" i="28"/>
  <c r="BF80" i="28" s="1"/>
  <c r="BR118" i="28" s="1"/>
  <c r="AR36" i="28"/>
  <c r="BD74" i="28" s="1"/>
  <c r="BP112" i="28" s="1"/>
  <c r="AZ60" i="28"/>
  <c r="BL98" i="28" s="1"/>
  <c r="BX136" i="28" s="1"/>
  <c r="AV48" i="28"/>
  <c r="BH86" i="28" s="1"/>
  <c r="BT124" i="28" s="1"/>
  <c r="AN6" i="28"/>
  <c r="AR27" i="29"/>
  <c r="AQ19" i="29"/>
  <c r="AQ32" i="27"/>
  <c r="AW222" i="28" s="1"/>
  <c r="AO27" i="27"/>
  <c r="AR145" i="28" s="1"/>
  <c r="AO21" i="27"/>
  <c r="AO31" i="28" s="1"/>
  <c r="AP19" i="27"/>
  <c r="AP29" i="28" s="1"/>
  <c r="AP20" i="27"/>
  <c r="AP30" i="28" s="1"/>
  <c r="AQ17" i="27"/>
  <c r="AQ27" i="28" s="1"/>
  <c r="AP25" i="27"/>
  <c r="AS143" i="28" s="1"/>
  <c r="AP26" i="27"/>
  <c r="AS144" i="28" s="1"/>
  <c r="AQ23" i="27"/>
  <c r="AT141" i="28" s="1"/>
  <c r="AG28" i="26"/>
  <c r="AG22" i="26"/>
  <c r="AH26" i="26"/>
  <c r="AH27" i="26"/>
  <c r="AI24" i="26"/>
  <c r="AH20" i="26"/>
  <c r="AH21" i="26"/>
  <c r="AI18" i="26"/>
  <c r="AE28" i="25"/>
  <c r="AF26" i="25"/>
  <c r="AF27" i="25"/>
  <c r="AG24" i="25"/>
  <c r="AD20" i="25"/>
  <c r="AD21" i="25"/>
  <c r="AF20" i="24"/>
  <c r="AF21" i="24"/>
  <c r="AC22" i="25"/>
  <c r="AF16" i="25"/>
  <c r="AE18" i="25"/>
  <c r="AD28" i="24"/>
  <c r="AE22" i="24"/>
  <c r="AF16" i="24"/>
  <c r="AE27" i="24"/>
  <c r="AE26" i="24"/>
  <c r="AF24" i="24"/>
  <c r="AG18" i="24"/>
  <c r="BC228" i="28" l="1"/>
  <c r="BI236" i="28"/>
  <c r="BN239" i="28"/>
  <c r="BZ253" i="28" s="1"/>
  <c r="BT247" i="28"/>
  <c r="AX219" i="28"/>
  <c r="AS29" i="27"/>
  <c r="BC225" i="28"/>
  <c r="BI233" i="28"/>
  <c r="BT250" i="28"/>
  <c r="BN242" i="28"/>
  <c r="BZ256" i="28" s="1"/>
  <c r="AV149" i="28"/>
  <c r="BE169" i="28"/>
  <c r="BQ195" i="28" s="1"/>
  <c r="AZ162" i="28"/>
  <c r="BL188" i="28" s="1"/>
  <c r="BX214" i="28" s="1"/>
  <c r="BI182" i="28"/>
  <c r="BU208" i="28" s="1"/>
  <c r="AU151" i="28"/>
  <c r="BD171" i="28"/>
  <c r="BP197" i="28" s="1"/>
  <c r="AZ161" i="28"/>
  <c r="BL187" i="28" s="1"/>
  <c r="BX213" i="28" s="1"/>
  <c r="BI181" i="28"/>
  <c r="BU207" i="28" s="1"/>
  <c r="BA159" i="28"/>
  <c r="BM185" i="28" s="1"/>
  <c r="BY211" i="28" s="1"/>
  <c r="BJ179" i="28"/>
  <c r="BV205" i="28" s="1"/>
  <c r="AY153" i="28"/>
  <c r="BH173" i="28"/>
  <c r="BT199" i="28" s="1"/>
  <c r="AX155" i="28"/>
  <c r="BG175" i="28"/>
  <c r="BS201" i="28" s="1"/>
  <c r="AW147" i="28"/>
  <c r="BF167" i="28"/>
  <c r="BR193" i="28" s="1"/>
  <c r="AY163" i="28"/>
  <c r="BK189" i="28" s="1"/>
  <c r="BW215" i="28" s="1"/>
  <c r="BH183" i="28"/>
  <c r="BT209" i="28" s="1"/>
  <c r="AX156" i="28"/>
  <c r="BG176" i="28"/>
  <c r="BS202" i="28" s="1"/>
  <c r="AV150" i="28"/>
  <c r="BE170" i="28"/>
  <c r="BQ196" i="28" s="1"/>
  <c r="BF177" i="28"/>
  <c r="BR203" i="28" s="1"/>
  <c r="AW157" i="28"/>
  <c r="BA69" i="28"/>
  <c r="BM107" i="28" s="1"/>
  <c r="AT43" i="28"/>
  <c r="BF81" i="28" s="1"/>
  <c r="BR119" i="28" s="1"/>
  <c r="AZ61" i="28"/>
  <c r="BL99" i="28" s="1"/>
  <c r="BX137" i="28" s="1"/>
  <c r="AX55" i="28"/>
  <c r="BJ93" i="28" s="1"/>
  <c r="BV131" i="28" s="1"/>
  <c r="AV49" i="28"/>
  <c r="BH87" i="28" s="1"/>
  <c r="BT125" i="28" s="1"/>
  <c r="AR37" i="28"/>
  <c r="BD75" i="28" s="1"/>
  <c r="BP113" i="28" s="1"/>
  <c r="BB67" i="28"/>
  <c r="BN105" i="28" s="1"/>
  <c r="AY53" i="28"/>
  <c r="BK91" i="28" s="1"/>
  <c r="BW129" i="28" s="1"/>
  <c r="AU41" i="28"/>
  <c r="BG79" i="28" s="1"/>
  <c r="BS117" i="28" s="1"/>
  <c r="AW47" i="28"/>
  <c r="BI85" i="28" s="1"/>
  <c r="BU123" i="28" s="1"/>
  <c r="BA59" i="28"/>
  <c r="BM97" i="28" s="1"/>
  <c r="BY135" i="28" s="1"/>
  <c r="AS35" i="28"/>
  <c r="BE73" i="28" s="1"/>
  <c r="BQ111" i="28" s="1"/>
  <c r="BC65" i="28"/>
  <c r="BO103" i="28" s="1"/>
  <c r="AZ51" i="28"/>
  <c r="BL89" i="28" s="1"/>
  <c r="BX127" i="28" s="1"/>
  <c r="BB57" i="28"/>
  <c r="BN95" i="28" s="1"/>
  <c r="BZ133" i="28" s="1"/>
  <c r="AV39" i="28"/>
  <c r="BH77" i="28" s="1"/>
  <c r="BT115" i="28" s="1"/>
  <c r="AT33" i="28"/>
  <c r="BF71" i="28" s="1"/>
  <c r="BR109" i="28" s="1"/>
  <c r="AX45" i="28"/>
  <c r="BJ83" i="28" s="1"/>
  <c r="BV121" i="28" s="1"/>
  <c r="AP2" i="28"/>
  <c r="BB68" i="28"/>
  <c r="BN106" i="28" s="1"/>
  <c r="AS36" i="28"/>
  <c r="BE74" i="28" s="1"/>
  <c r="BQ112" i="28" s="1"/>
  <c r="AY54" i="28"/>
  <c r="BK92" i="28" s="1"/>
  <c r="BW130" i="28" s="1"/>
  <c r="AU42" i="28"/>
  <c r="BG80" i="28" s="1"/>
  <c r="BS118" i="28" s="1"/>
  <c r="BA60" i="28"/>
  <c r="BM98" i="28" s="1"/>
  <c r="BY136" i="28" s="1"/>
  <c r="AW48" i="28"/>
  <c r="BI86" i="28" s="1"/>
  <c r="BU124" i="28" s="1"/>
  <c r="AO6" i="28"/>
  <c r="AS27" i="29"/>
  <c r="AR19" i="29"/>
  <c r="AR32" i="27"/>
  <c r="AX222" i="28" s="1"/>
  <c r="AP27" i="27"/>
  <c r="AS145" i="28" s="1"/>
  <c r="AP21" i="27"/>
  <c r="AP31" i="28" s="1"/>
  <c r="AQ25" i="27"/>
  <c r="AT143" i="28" s="1"/>
  <c r="AQ26" i="27"/>
  <c r="AT144" i="28" s="1"/>
  <c r="AR23" i="27"/>
  <c r="AU141" i="28" s="1"/>
  <c r="AQ19" i="27"/>
  <c r="AQ29" i="28" s="1"/>
  <c r="AQ20" i="27"/>
  <c r="AQ30" i="28" s="1"/>
  <c r="AR17" i="27"/>
  <c r="AR27" i="28" s="1"/>
  <c r="AH28" i="26"/>
  <c r="AH22" i="26"/>
  <c r="AI21" i="26"/>
  <c r="AJ18" i="26"/>
  <c r="AI20" i="26"/>
  <c r="AI26" i="26"/>
  <c r="AI27" i="26"/>
  <c r="AJ24" i="26"/>
  <c r="AF28" i="25"/>
  <c r="AG27" i="25"/>
  <c r="AH24" i="25"/>
  <c r="AG26" i="25"/>
  <c r="AE21" i="25"/>
  <c r="AE20" i="25"/>
  <c r="AG20" i="24"/>
  <c r="AG21" i="24"/>
  <c r="AG16" i="25"/>
  <c r="AD22" i="25"/>
  <c r="AF18" i="25"/>
  <c r="AE28" i="24"/>
  <c r="AF22" i="24"/>
  <c r="AG24" i="24"/>
  <c r="AF26" i="24"/>
  <c r="AF27" i="24"/>
  <c r="AH18" i="24"/>
  <c r="AG16" i="24"/>
  <c r="BJ233" i="28" l="1"/>
  <c r="BD225" i="28"/>
  <c r="BD228" i="28"/>
  <c r="BJ236" i="28"/>
  <c r="BO239" i="28"/>
  <c r="CA253" i="28" s="1"/>
  <c r="BU247" i="28"/>
  <c r="AY219" i="28"/>
  <c r="AT29" i="27"/>
  <c r="BU250" i="28"/>
  <c r="BO242" i="28"/>
  <c r="CA256" i="28" s="1"/>
  <c r="AX147" i="28"/>
  <c r="BG167" i="28"/>
  <c r="BS193" i="28" s="1"/>
  <c r="BE171" i="28"/>
  <c r="BQ197" i="28" s="1"/>
  <c r="AV151" i="28"/>
  <c r="BA162" i="28"/>
  <c r="BM188" i="28" s="1"/>
  <c r="BY214" i="28" s="1"/>
  <c r="BJ182" i="28"/>
  <c r="BV208" i="28" s="1"/>
  <c r="BI173" i="28"/>
  <c r="BU199" i="28" s="1"/>
  <c r="AZ153" i="28"/>
  <c r="BB159" i="28"/>
  <c r="BN185" i="28" s="1"/>
  <c r="BZ211" i="28" s="1"/>
  <c r="BK179" i="28"/>
  <c r="BW205" i="28" s="1"/>
  <c r="AW150" i="28"/>
  <c r="BF170" i="28"/>
  <c r="BR196" i="28" s="1"/>
  <c r="AZ163" i="28"/>
  <c r="BL189" i="28" s="1"/>
  <c r="BX215" i="28" s="1"/>
  <c r="BI183" i="28"/>
  <c r="BU209" i="28" s="1"/>
  <c r="AW149" i="28"/>
  <c r="BF169" i="28"/>
  <c r="BR195" i="28" s="1"/>
  <c r="BH176" i="28"/>
  <c r="BT202" i="28" s="1"/>
  <c r="AY156" i="28"/>
  <c r="BJ181" i="28"/>
  <c r="BV207" i="28" s="1"/>
  <c r="BA161" i="28"/>
  <c r="BM187" i="28" s="1"/>
  <c r="BY213" i="28" s="1"/>
  <c r="BG177" i="28"/>
  <c r="BS203" i="28" s="1"/>
  <c r="AX157" i="28"/>
  <c r="BH175" i="28"/>
  <c r="BT201" i="28" s="1"/>
  <c r="AY155" i="28"/>
  <c r="BC68" i="28"/>
  <c r="BO106" i="28" s="1"/>
  <c r="AV42" i="28"/>
  <c r="BH80" i="28" s="1"/>
  <c r="BT118" i="28" s="1"/>
  <c r="BB60" i="28"/>
  <c r="BN98" i="28" s="1"/>
  <c r="BZ136" i="28" s="1"/>
  <c r="AX48" i="28"/>
  <c r="BJ86" i="28" s="1"/>
  <c r="BV124" i="28" s="1"/>
  <c r="AT36" i="28"/>
  <c r="BF74" i="28" s="1"/>
  <c r="BR112" i="28" s="1"/>
  <c r="AZ54" i="28"/>
  <c r="BL92" i="28" s="1"/>
  <c r="BX130" i="28" s="1"/>
  <c r="AP6" i="28"/>
  <c r="AV41" i="28"/>
  <c r="BH79" i="28" s="1"/>
  <c r="BT117" i="28" s="1"/>
  <c r="BC67" i="28"/>
  <c r="BO105" i="28" s="1"/>
  <c r="BB59" i="28"/>
  <c r="BN97" i="28" s="1"/>
  <c r="BZ135" i="28" s="1"/>
  <c r="AZ53" i="28"/>
  <c r="BL91" i="28" s="1"/>
  <c r="BX129" i="28" s="1"/>
  <c r="AX47" i="28"/>
  <c r="BJ85" i="28" s="1"/>
  <c r="BV123" i="28" s="1"/>
  <c r="AT35" i="28"/>
  <c r="BF73" i="28" s="1"/>
  <c r="BR111" i="28" s="1"/>
  <c r="BB69" i="28"/>
  <c r="BN107" i="28" s="1"/>
  <c r="AY55" i="28"/>
  <c r="BK93" i="28" s="1"/>
  <c r="BW131" i="28" s="1"/>
  <c r="AU43" i="28"/>
  <c r="BG81" i="28" s="1"/>
  <c r="BS119" i="28" s="1"/>
  <c r="BA61" i="28"/>
  <c r="BM99" i="28" s="1"/>
  <c r="BY137" i="28" s="1"/>
  <c r="AW49" i="28"/>
  <c r="BI87" i="28" s="1"/>
  <c r="BU125" i="28" s="1"/>
  <c r="AS37" i="28"/>
  <c r="BE75" i="28" s="1"/>
  <c r="BQ113" i="28" s="1"/>
  <c r="AW39" i="28"/>
  <c r="BI77" i="28" s="1"/>
  <c r="BU115" i="28" s="1"/>
  <c r="BD65" i="28"/>
  <c r="BP103" i="28" s="1"/>
  <c r="BC57" i="28"/>
  <c r="BO95" i="28" s="1"/>
  <c r="CA133" i="28" s="1"/>
  <c r="BA51" i="28"/>
  <c r="BM89" i="28" s="1"/>
  <c r="BY127" i="28" s="1"/>
  <c r="AY45" i="28"/>
  <c r="BK83" i="28" s="1"/>
  <c r="BW121" i="28" s="1"/>
  <c r="AU33" i="28"/>
  <c r="BG71" i="28" s="1"/>
  <c r="BS109" i="28" s="1"/>
  <c r="AQ2" i="28"/>
  <c r="AT27" i="29"/>
  <c r="AS19" i="29"/>
  <c r="AS32" i="27"/>
  <c r="AY222" i="28" s="1"/>
  <c r="AQ27" i="27"/>
  <c r="AT145" i="28" s="1"/>
  <c r="AQ21" i="27"/>
  <c r="AQ31" i="28" s="1"/>
  <c r="AR26" i="27"/>
  <c r="AU144" i="28" s="1"/>
  <c r="AS23" i="27"/>
  <c r="AV141" i="28" s="1"/>
  <c r="AR25" i="27"/>
  <c r="AU143" i="28" s="1"/>
  <c r="AR20" i="27"/>
  <c r="AR30" i="28" s="1"/>
  <c r="AS17" i="27"/>
  <c r="AS27" i="28" s="1"/>
  <c r="AR19" i="27"/>
  <c r="AR29" i="28" s="1"/>
  <c r="AI28" i="26"/>
  <c r="AI22" i="26"/>
  <c r="AJ27" i="26"/>
  <c r="AK24" i="26"/>
  <c r="AJ26" i="26"/>
  <c r="AJ28" i="26" s="1"/>
  <c r="AJ21" i="26"/>
  <c r="AJ20" i="26"/>
  <c r="AK18" i="26"/>
  <c r="AG28" i="25"/>
  <c r="AH27" i="25"/>
  <c r="AI24" i="25"/>
  <c r="AH26" i="25"/>
  <c r="AF21" i="25"/>
  <c r="AF20" i="25"/>
  <c r="AH21" i="24"/>
  <c r="AH20" i="24"/>
  <c r="AE22" i="25"/>
  <c r="AH16" i="25"/>
  <c r="AG18" i="25"/>
  <c r="AF28" i="24"/>
  <c r="AH16" i="24"/>
  <c r="AG22" i="24"/>
  <c r="AG27" i="24"/>
  <c r="AG26" i="24"/>
  <c r="AH24" i="24"/>
  <c r="AI18" i="24"/>
  <c r="BE228" i="28" l="1"/>
  <c r="BK236" i="28"/>
  <c r="AZ219" i="28"/>
  <c r="AU29" i="27"/>
  <c r="BV250" i="28"/>
  <c r="BP242" i="28"/>
  <c r="CB256" i="28" s="1"/>
  <c r="BV247" i="28"/>
  <c r="BP239" i="28"/>
  <c r="CB253" i="28" s="1"/>
  <c r="BE225" i="28"/>
  <c r="BK233" i="28"/>
  <c r="BL179" i="28"/>
  <c r="BX205" i="28" s="1"/>
  <c r="BC159" i="28"/>
  <c r="BO185" i="28" s="1"/>
  <c r="CA211" i="28" s="1"/>
  <c r="AW151" i="28"/>
  <c r="BF171" i="28"/>
  <c r="BR197" i="28" s="1"/>
  <c r="BI175" i="28"/>
  <c r="BU201" i="28" s="1"/>
  <c r="AZ155" i="28"/>
  <c r="BI176" i="28"/>
  <c r="BU202" i="28" s="1"/>
  <c r="AZ156" i="28"/>
  <c r="BB161" i="28"/>
  <c r="BN187" i="28" s="1"/>
  <c r="BZ213" i="28" s="1"/>
  <c r="BK181" i="28"/>
  <c r="BW207" i="28" s="1"/>
  <c r="BJ183" i="28"/>
  <c r="BV209" i="28" s="1"/>
  <c r="BA163" i="28"/>
  <c r="BM189" i="28" s="1"/>
  <c r="BY215" i="28" s="1"/>
  <c r="BB162" i="28"/>
  <c r="BN188" i="28" s="1"/>
  <c r="BZ214" i="28" s="1"/>
  <c r="BK182" i="28"/>
  <c r="BW208" i="28" s="1"/>
  <c r="AY157" i="28"/>
  <c r="BH177" i="28"/>
  <c r="BT203" i="28" s="1"/>
  <c r="BG169" i="28"/>
  <c r="BS195" i="28" s="1"/>
  <c r="AX149" i="28"/>
  <c r="AY147" i="28"/>
  <c r="BH167" i="28"/>
  <c r="BT193" i="28" s="1"/>
  <c r="AX150" i="28"/>
  <c r="BG170" i="28"/>
  <c r="BS196" i="28" s="1"/>
  <c r="BJ173" i="28"/>
  <c r="BV199" i="28" s="1"/>
  <c r="BA153" i="28"/>
  <c r="BD68" i="28"/>
  <c r="BP106" i="28" s="1"/>
  <c r="BA54" i="28"/>
  <c r="BM92" i="28" s="1"/>
  <c r="BY130" i="28" s="1"/>
  <c r="AW42" i="28"/>
  <c r="BI80" i="28" s="1"/>
  <c r="BU118" i="28" s="1"/>
  <c r="BC60" i="28"/>
  <c r="BO98" i="28" s="1"/>
  <c r="CA136" i="28" s="1"/>
  <c r="AY48" i="28"/>
  <c r="BK86" i="28" s="1"/>
  <c r="BW124" i="28" s="1"/>
  <c r="AU36" i="28"/>
  <c r="BG74" i="28" s="1"/>
  <c r="BS112" i="28" s="1"/>
  <c r="AQ6" i="28"/>
  <c r="BE65" i="28"/>
  <c r="BQ103" i="28" s="1"/>
  <c r="BB51" i="28"/>
  <c r="BN89" i="28" s="1"/>
  <c r="BZ127" i="28" s="1"/>
  <c r="AX39" i="28"/>
  <c r="BJ77" i="28" s="1"/>
  <c r="BV115" i="28" s="1"/>
  <c r="AV33" i="28"/>
  <c r="BH71" i="28" s="1"/>
  <c r="BT109" i="28" s="1"/>
  <c r="BD57" i="28"/>
  <c r="BP95" i="28" s="1"/>
  <c r="CB133" i="28" s="1"/>
  <c r="AZ45" i="28"/>
  <c r="BL83" i="28" s="1"/>
  <c r="BX121" i="28" s="1"/>
  <c r="AR2" i="28"/>
  <c r="BC69" i="28"/>
  <c r="BO107" i="28" s="1"/>
  <c r="AZ55" i="28"/>
  <c r="BL93" i="28" s="1"/>
  <c r="BX131" i="28" s="1"/>
  <c r="BB61" i="28"/>
  <c r="BN99" i="28" s="1"/>
  <c r="BZ137" i="28" s="1"/>
  <c r="AV43" i="28"/>
  <c r="BH81" i="28" s="1"/>
  <c r="BT119" i="28" s="1"/>
  <c r="AT37" i="28"/>
  <c r="BF75" i="28" s="1"/>
  <c r="BR113" i="28" s="1"/>
  <c r="AX49" i="28"/>
  <c r="BJ87" i="28" s="1"/>
  <c r="BV125" i="28" s="1"/>
  <c r="AW41" i="28"/>
  <c r="BI79" i="28" s="1"/>
  <c r="BU117" i="28" s="1"/>
  <c r="BD67" i="28"/>
  <c r="BP105" i="28" s="1"/>
  <c r="AU35" i="28"/>
  <c r="BG73" i="28" s="1"/>
  <c r="BS111" i="28" s="1"/>
  <c r="BA53" i="28"/>
  <c r="BM91" i="28" s="1"/>
  <c r="BY129" i="28" s="1"/>
  <c r="BC59" i="28"/>
  <c r="BO97" i="28" s="1"/>
  <c r="CA135" i="28" s="1"/>
  <c r="AY47" i="28"/>
  <c r="BK85" i="28" s="1"/>
  <c r="BW123" i="28" s="1"/>
  <c r="AU27" i="29"/>
  <c r="AT19" i="29"/>
  <c r="AT32" i="27"/>
  <c r="AZ222" i="28" s="1"/>
  <c r="AR27" i="27"/>
  <c r="AU145" i="28" s="1"/>
  <c r="AR21" i="27"/>
  <c r="AR31" i="28" s="1"/>
  <c r="AS26" i="27"/>
  <c r="AV144" i="28" s="1"/>
  <c r="AT23" i="27"/>
  <c r="AW141" i="28" s="1"/>
  <c r="AS25" i="27"/>
  <c r="AV143" i="28" s="1"/>
  <c r="AS20" i="27"/>
  <c r="AS30" i="28" s="1"/>
  <c r="AT17" i="27"/>
  <c r="AT27" i="28" s="1"/>
  <c r="AS19" i="27"/>
  <c r="AS29" i="28" s="1"/>
  <c r="AJ22" i="26"/>
  <c r="AK27" i="26"/>
  <c r="AL24" i="26"/>
  <c r="AK26" i="26"/>
  <c r="AK20" i="26"/>
  <c r="AK21" i="26"/>
  <c r="AL18" i="26"/>
  <c r="AH28" i="25"/>
  <c r="AI27" i="25"/>
  <c r="AI26" i="25"/>
  <c r="AJ24" i="25"/>
  <c r="AG20" i="25"/>
  <c r="AG21" i="25"/>
  <c r="AI21" i="24"/>
  <c r="AI20" i="24"/>
  <c r="AF22" i="25"/>
  <c r="AI16" i="25"/>
  <c r="AH18" i="25"/>
  <c r="AG28" i="24"/>
  <c r="AI16" i="24"/>
  <c r="AH22" i="24"/>
  <c r="AJ18" i="24"/>
  <c r="AH27" i="24"/>
  <c r="AH26" i="24"/>
  <c r="AI24" i="24"/>
  <c r="BL236" i="28" l="1"/>
  <c r="BF228" i="28"/>
  <c r="BA219" i="28"/>
  <c r="AV29" i="27"/>
  <c r="BL233" i="28"/>
  <c r="BF225" i="28"/>
  <c r="BQ239" i="28"/>
  <c r="CC253" i="28" s="1"/>
  <c r="BW247" i="28"/>
  <c r="BW250" i="28"/>
  <c r="BQ242" i="28"/>
  <c r="CC256" i="28" s="1"/>
  <c r="BC162" i="28"/>
  <c r="BO188" i="28" s="1"/>
  <c r="CA214" i="28" s="1"/>
  <c r="BL182" i="28"/>
  <c r="BX208" i="28" s="1"/>
  <c r="BH169" i="28"/>
  <c r="BT195" i="28" s="1"/>
  <c r="AY149" i="28"/>
  <c r="AX151" i="28"/>
  <c r="BG171" i="28"/>
  <c r="BS197" i="28" s="1"/>
  <c r="BK173" i="28"/>
  <c r="BW199" i="28" s="1"/>
  <c r="BB153" i="28"/>
  <c r="BB163" i="28"/>
  <c r="BN189" i="28" s="1"/>
  <c r="BZ215" i="28" s="1"/>
  <c r="BK183" i="28"/>
  <c r="BW209" i="28" s="1"/>
  <c r="BI177" i="28"/>
  <c r="BU203" i="28" s="1"/>
  <c r="AZ157" i="28"/>
  <c r="BI167" i="28"/>
  <c r="BU193" i="28" s="1"/>
  <c r="AZ147" i="28"/>
  <c r="BJ175" i="28"/>
  <c r="BV201" i="28" s="1"/>
  <c r="BA155" i="28"/>
  <c r="BL181" i="28"/>
  <c r="BX207" i="28" s="1"/>
  <c r="BC161" i="28"/>
  <c r="BO187" i="28" s="1"/>
  <c r="CA213" i="28" s="1"/>
  <c r="BD159" i="28"/>
  <c r="BP185" i="28" s="1"/>
  <c r="CB211" i="28" s="1"/>
  <c r="BM179" i="28"/>
  <c r="BY205" i="28" s="1"/>
  <c r="BH170" i="28"/>
  <c r="BT196" i="28" s="1"/>
  <c r="AY150" i="28"/>
  <c r="BJ176" i="28"/>
  <c r="BV202" i="28" s="1"/>
  <c r="BA156" i="28"/>
  <c r="BD69" i="28"/>
  <c r="BP107" i="28" s="1"/>
  <c r="BA55" i="28"/>
  <c r="BM93" i="28" s="1"/>
  <c r="BY131" i="28" s="1"/>
  <c r="BC61" i="28"/>
  <c r="BO99" i="28" s="1"/>
  <c r="CA137" i="28" s="1"/>
  <c r="AU37" i="28"/>
  <c r="BG75" i="28" s="1"/>
  <c r="BS113" i="28" s="1"/>
  <c r="AY49" i="28"/>
  <c r="BK87" i="28" s="1"/>
  <c r="BW125" i="28" s="1"/>
  <c r="AW43" i="28"/>
  <c r="BI81" i="28" s="1"/>
  <c r="BU119" i="28" s="1"/>
  <c r="BF65" i="28"/>
  <c r="BR103" i="28" s="1"/>
  <c r="BC51" i="28"/>
  <c r="BO89" i="28" s="1"/>
  <c r="CA127" i="28" s="1"/>
  <c r="AY39" i="28"/>
  <c r="BK77" i="28" s="1"/>
  <c r="BW115" i="28" s="1"/>
  <c r="BE57" i="28"/>
  <c r="BQ95" i="28" s="1"/>
  <c r="CC133" i="28" s="1"/>
  <c r="AW33" i="28"/>
  <c r="BI71" i="28" s="1"/>
  <c r="BU109" i="28" s="1"/>
  <c r="BA45" i="28"/>
  <c r="BM83" i="28" s="1"/>
  <c r="BY121" i="28" s="1"/>
  <c r="AS2" i="28"/>
  <c r="BE68" i="28"/>
  <c r="BQ106" i="28" s="1"/>
  <c r="BB54" i="28"/>
  <c r="BN92" i="28" s="1"/>
  <c r="BZ130" i="28" s="1"/>
  <c r="AZ48" i="28"/>
  <c r="BL86" i="28" s="1"/>
  <c r="BX124" i="28" s="1"/>
  <c r="AX42" i="28"/>
  <c r="BJ80" i="28" s="1"/>
  <c r="BV118" i="28" s="1"/>
  <c r="BD60" i="28"/>
  <c r="BP98" i="28" s="1"/>
  <c r="CB136" i="28" s="1"/>
  <c r="AV36" i="28"/>
  <c r="BH74" i="28" s="1"/>
  <c r="BT112" i="28" s="1"/>
  <c r="AR6" i="28"/>
  <c r="BE67" i="28"/>
  <c r="BQ105" i="28" s="1"/>
  <c r="AX41" i="28"/>
  <c r="BJ79" i="28" s="1"/>
  <c r="BV117" i="28" s="1"/>
  <c r="BB53" i="28"/>
  <c r="BN91" i="28" s="1"/>
  <c r="BZ129" i="28" s="1"/>
  <c r="AV35" i="28"/>
  <c r="BH73" i="28" s="1"/>
  <c r="BT111" i="28" s="1"/>
  <c r="AZ47" i="28"/>
  <c r="BL85" i="28" s="1"/>
  <c r="BX123" i="28" s="1"/>
  <c r="BD59" i="28"/>
  <c r="BP97" i="28" s="1"/>
  <c r="CB135" i="28" s="1"/>
  <c r="AV27" i="29"/>
  <c r="AU19" i="29"/>
  <c r="AU32" i="27"/>
  <c r="BA222" i="28" s="1"/>
  <c r="AS27" i="27"/>
  <c r="AV145" i="28" s="1"/>
  <c r="AS21" i="27"/>
  <c r="AS31" i="28" s="1"/>
  <c r="AT19" i="27"/>
  <c r="AT29" i="28" s="1"/>
  <c r="AU17" i="27"/>
  <c r="AU27" i="28" s="1"/>
  <c r="AT20" i="27"/>
  <c r="AT30" i="28" s="1"/>
  <c r="AT25" i="27"/>
  <c r="AW143" i="28" s="1"/>
  <c r="AT26" i="27"/>
  <c r="AW144" i="28" s="1"/>
  <c r="AU23" i="27"/>
  <c r="AX141" i="28" s="1"/>
  <c r="AK28" i="26"/>
  <c r="AK22" i="26"/>
  <c r="AL20" i="26"/>
  <c r="AM18" i="26"/>
  <c r="AL21" i="26"/>
  <c r="AL26" i="26"/>
  <c r="AM24" i="26"/>
  <c r="AL27" i="26"/>
  <c r="AI28" i="25"/>
  <c r="AJ26" i="25"/>
  <c r="AJ27" i="25"/>
  <c r="AK24" i="25"/>
  <c r="AH20" i="25"/>
  <c r="AH21" i="25"/>
  <c r="AJ20" i="24"/>
  <c r="AJ21" i="24"/>
  <c r="AJ16" i="25"/>
  <c r="AG22" i="25"/>
  <c r="AI18" i="25"/>
  <c r="AH28" i="24"/>
  <c r="AI27" i="24"/>
  <c r="AI26" i="24"/>
  <c r="AJ24" i="24"/>
  <c r="AJ16" i="24"/>
  <c r="AI22" i="24"/>
  <c r="AK18" i="24"/>
  <c r="BX247" i="28" l="1"/>
  <c r="BR239" i="28"/>
  <c r="CD253" i="28" s="1"/>
  <c r="BR242" i="28"/>
  <c r="CD256" i="28" s="1"/>
  <c r="BX250" i="28"/>
  <c r="BG228" i="28"/>
  <c r="BM236" i="28"/>
  <c r="BB219" i="28"/>
  <c r="AW29" i="27"/>
  <c r="BG225" i="28"/>
  <c r="BM233" i="28"/>
  <c r="BD161" i="28"/>
  <c r="BP187" i="28" s="1"/>
  <c r="CB213" i="28" s="1"/>
  <c r="BM181" i="28"/>
  <c r="BY207" i="28" s="1"/>
  <c r="BK175" i="28"/>
  <c r="BW201" i="28" s="1"/>
  <c r="BB155" i="28"/>
  <c r="AY151" i="28"/>
  <c r="BH171" i="28"/>
  <c r="BT197" i="28" s="1"/>
  <c r="AZ149" i="28"/>
  <c r="BI169" i="28"/>
  <c r="BU195" i="28" s="1"/>
  <c r="BD162" i="28"/>
  <c r="BP188" i="28" s="1"/>
  <c r="CB214" i="28" s="1"/>
  <c r="BM182" i="28"/>
  <c r="BY208" i="28" s="1"/>
  <c r="BC163" i="28"/>
  <c r="BO189" i="28" s="1"/>
  <c r="CA215" i="28" s="1"/>
  <c r="BL183" i="28"/>
  <c r="BX209" i="28" s="1"/>
  <c r="BA147" i="28"/>
  <c r="BJ167" i="28"/>
  <c r="BV193" i="28" s="1"/>
  <c r="BB156" i="28"/>
  <c r="BK176" i="28"/>
  <c r="BW202" i="28" s="1"/>
  <c r="BC153" i="28"/>
  <c r="BL173" i="28"/>
  <c r="BX199" i="28" s="1"/>
  <c r="BE159" i="28"/>
  <c r="BQ185" i="28" s="1"/>
  <c r="CC211" i="28" s="1"/>
  <c r="BN179" i="28"/>
  <c r="BZ205" i="28" s="1"/>
  <c r="AZ150" i="28"/>
  <c r="BI170" i="28"/>
  <c r="BU196" i="28" s="1"/>
  <c r="BJ177" i="28"/>
  <c r="BV203" i="28" s="1"/>
  <c r="BA157" i="28"/>
  <c r="BF67" i="28"/>
  <c r="BR105" i="28" s="1"/>
  <c r="AY41" i="28"/>
  <c r="BK79" i="28" s="1"/>
  <c r="BW117" i="28" s="1"/>
  <c r="BE59" i="28"/>
  <c r="BQ97" i="28" s="1"/>
  <c r="CC135" i="28" s="1"/>
  <c r="BC53" i="28"/>
  <c r="BO91" i="28" s="1"/>
  <c r="CA129" i="28" s="1"/>
  <c r="BA47" i="28"/>
  <c r="BM85" i="28" s="1"/>
  <c r="BY123" i="28" s="1"/>
  <c r="AW35" i="28"/>
  <c r="BI73" i="28" s="1"/>
  <c r="BU111" i="28" s="1"/>
  <c r="BE69" i="28"/>
  <c r="BQ107" i="28" s="1"/>
  <c r="BD61" i="28"/>
  <c r="BP99" i="28" s="1"/>
  <c r="CB137" i="28" s="1"/>
  <c r="AX43" i="28"/>
  <c r="BJ81" i="28" s="1"/>
  <c r="BV119" i="28" s="1"/>
  <c r="BB55" i="28"/>
  <c r="BN93" i="28" s="1"/>
  <c r="BZ131" i="28" s="1"/>
  <c r="AV37" i="28"/>
  <c r="BH75" i="28" s="1"/>
  <c r="BT113" i="28" s="1"/>
  <c r="AZ49" i="28"/>
  <c r="BL87" i="28" s="1"/>
  <c r="BX125" i="28" s="1"/>
  <c r="BF68" i="28"/>
  <c r="BR106" i="28" s="1"/>
  <c r="AY42" i="28"/>
  <c r="BK80" i="28" s="1"/>
  <c r="BW118" i="28" s="1"/>
  <c r="BE60" i="28"/>
  <c r="BQ98" i="28" s="1"/>
  <c r="CC136" i="28" s="1"/>
  <c r="BC54" i="28"/>
  <c r="BO92" i="28" s="1"/>
  <c r="CA130" i="28" s="1"/>
  <c r="BA48" i="28"/>
  <c r="BM86" i="28" s="1"/>
  <c r="BY124" i="28" s="1"/>
  <c r="AW36" i="28"/>
  <c r="BI74" i="28" s="1"/>
  <c r="BU112" i="28" s="1"/>
  <c r="AS6" i="28"/>
  <c r="BG65" i="28"/>
  <c r="BS103" i="28" s="1"/>
  <c r="AZ39" i="28"/>
  <c r="BL77" i="28" s="1"/>
  <c r="BX115" i="28" s="1"/>
  <c r="BD51" i="28"/>
  <c r="BP89" i="28" s="1"/>
  <c r="CB127" i="28" s="1"/>
  <c r="AX33" i="28"/>
  <c r="BJ71" i="28" s="1"/>
  <c r="BV109" i="28" s="1"/>
  <c r="BF57" i="28"/>
  <c r="BR95" i="28" s="1"/>
  <c r="CD133" i="28" s="1"/>
  <c r="BB45" i="28"/>
  <c r="BN83" i="28" s="1"/>
  <c r="BZ121" i="28" s="1"/>
  <c r="AT2" i="28"/>
  <c r="AW27" i="29"/>
  <c r="AV19" i="29"/>
  <c r="AV32" i="27"/>
  <c r="BB222" i="28" s="1"/>
  <c r="AT27" i="27"/>
  <c r="AW145" i="28" s="1"/>
  <c r="AT21" i="27"/>
  <c r="AT31" i="28" s="1"/>
  <c r="AJ28" i="25"/>
  <c r="AU25" i="27"/>
  <c r="AX143" i="28" s="1"/>
  <c r="AU26" i="27"/>
  <c r="AX144" i="28" s="1"/>
  <c r="AV23" i="27"/>
  <c r="AY141" i="28" s="1"/>
  <c r="AU19" i="27"/>
  <c r="AU29" i="28" s="1"/>
  <c r="AU20" i="27"/>
  <c r="AU30" i="28" s="1"/>
  <c r="AV17" i="27"/>
  <c r="AV27" i="28" s="1"/>
  <c r="AL28" i="26"/>
  <c r="AL22" i="26"/>
  <c r="AM21" i="26"/>
  <c r="AN18" i="26"/>
  <c r="AM20" i="26"/>
  <c r="AM26" i="26"/>
  <c r="AN24" i="26"/>
  <c r="AM27" i="26"/>
  <c r="AK27" i="25"/>
  <c r="AL24" i="25"/>
  <c r="AK26" i="25"/>
  <c r="AI21" i="25"/>
  <c r="AI20" i="25"/>
  <c r="AK20" i="24"/>
  <c r="AK21" i="24"/>
  <c r="AH22" i="25"/>
  <c r="AK16" i="25"/>
  <c r="AJ18" i="25"/>
  <c r="AI28" i="24"/>
  <c r="AL18" i="24"/>
  <c r="AK24" i="24"/>
  <c r="AJ26" i="24"/>
  <c r="AJ27" i="24"/>
  <c r="AK16" i="24"/>
  <c r="AJ22" i="24"/>
  <c r="BN236" i="28" l="1"/>
  <c r="BH228" i="28"/>
  <c r="BC219" i="28"/>
  <c r="AX29" i="27"/>
  <c r="BH225" i="28"/>
  <c r="BN233" i="28"/>
  <c r="BS239" i="28"/>
  <c r="CE253" i="28" s="1"/>
  <c r="BY247" i="28"/>
  <c r="BS242" i="28"/>
  <c r="CE256" i="28" s="1"/>
  <c r="BY250" i="28"/>
  <c r="BB147" i="28"/>
  <c r="BK167" i="28"/>
  <c r="BW193" i="28" s="1"/>
  <c r="BE161" i="28"/>
  <c r="BQ187" i="28" s="1"/>
  <c r="CC213" i="28" s="1"/>
  <c r="BN181" i="28"/>
  <c r="BZ207" i="28" s="1"/>
  <c r="BA150" i="28"/>
  <c r="BJ170" i="28"/>
  <c r="BV196" i="28" s="1"/>
  <c r="BI171" i="28"/>
  <c r="BU197" i="28" s="1"/>
  <c r="AZ151" i="28"/>
  <c r="BE162" i="28"/>
  <c r="BQ188" i="28" s="1"/>
  <c r="CC214" i="28" s="1"/>
  <c r="BN182" i="28"/>
  <c r="BZ208" i="28" s="1"/>
  <c r="BL175" i="28"/>
  <c r="BX201" i="28" s="1"/>
  <c r="BC155" i="28"/>
  <c r="BD163" i="28"/>
  <c r="BP189" i="28" s="1"/>
  <c r="CB215" i="28" s="1"/>
  <c r="BM183" i="28"/>
  <c r="BY209" i="28" s="1"/>
  <c r="BA149" i="28"/>
  <c r="BJ169" i="28"/>
  <c r="BV195" i="28" s="1"/>
  <c r="BL176" i="28"/>
  <c r="BX202" i="28" s="1"/>
  <c r="BC156" i="28"/>
  <c r="BF159" i="28"/>
  <c r="BR185" i="28" s="1"/>
  <c r="CD211" i="28" s="1"/>
  <c r="BO179" i="28"/>
  <c r="CA205" i="28" s="1"/>
  <c r="BM173" i="28"/>
  <c r="BY199" i="28" s="1"/>
  <c r="BD153" i="28"/>
  <c r="BK177" i="28"/>
  <c r="BW203" i="28" s="1"/>
  <c r="BB157" i="28"/>
  <c r="BG67" i="28"/>
  <c r="BS105" i="28" s="1"/>
  <c r="AZ41" i="28"/>
  <c r="BL79" i="28" s="1"/>
  <c r="BX117" i="28" s="1"/>
  <c r="BF59" i="28"/>
  <c r="BR97" i="28" s="1"/>
  <c r="CD135" i="28" s="1"/>
  <c r="BD53" i="28"/>
  <c r="BP91" i="28" s="1"/>
  <c r="CB129" i="28" s="1"/>
  <c r="BB47" i="28"/>
  <c r="BN85" i="28" s="1"/>
  <c r="BZ123" i="28" s="1"/>
  <c r="AX35" i="28"/>
  <c r="BJ73" i="28" s="1"/>
  <c r="BV111" i="28" s="1"/>
  <c r="BF69" i="28"/>
  <c r="BR107" i="28" s="1"/>
  <c r="AY43" i="28"/>
  <c r="BK81" i="28" s="1"/>
  <c r="BW119" i="28" s="1"/>
  <c r="BE61" i="28"/>
  <c r="BQ99" i="28" s="1"/>
  <c r="CC137" i="28" s="1"/>
  <c r="BC55" i="28"/>
  <c r="BO93" i="28" s="1"/>
  <c r="CA131" i="28" s="1"/>
  <c r="AW37" i="28"/>
  <c r="BI75" i="28" s="1"/>
  <c r="BU113" i="28" s="1"/>
  <c r="BA49" i="28"/>
  <c r="BM87" i="28" s="1"/>
  <c r="BY125" i="28" s="1"/>
  <c r="BH65" i="28"/>
  <c r="BT103" i="28" s="1"/>
  <c r="BA39" i="28"/>
  <c r="BM77" i="28" s="1"/>
  <c r="BY115" i="28" s="1"/>
  <c r="BG57" i="28"/>
  <c r="BS95" i="28" s="1"/>
  <c r="CE133" i="28" s="1"/>
  <c r="BC45" i="28"/>
  <c r="BO83" i="28" s="1"/>
  <c r="CA121" i="28" s="1"/>
  <c r="AY33" i="28"/>
  <c r="BK71" i="28" s="1"/>
  <c r="BW109" i="28" s="1"/>
  <c r="BE51" i="28"/>
  <c r="BQ89" i="28" s="1"/>
  <c r="CC127" i="28" s="1"/>
  <c r="AU2" i="28"/>
  <c r="BG68" i="28"/>
  <c r="BS106" i="28" s="1"/>
  <c r="AZ42" i="28"/>
  <c r="BL80" i="28" s="1"/>
  <c r="BX118" i="28" s="1"/>
  <c r="BF60" i="28"/>
  <c r="BR98" i="28" s="1"/>
  <c r="CD136" i="28" s="1"/>
  <c r="BD54" i="28"/>
  <c r="BP92" i="28" s="1"/>
  <c r="CB130" i="28" s="1"/>
  <c r="AX36" i="28"/>
  <c r="BJ74" i="28" s="1"/>
  <c r="BV112" i="28" s="1"/>
  <c r="BB48" i="28"/>
  <c r="BN86" i="28" s="1"/>
  <c r="BZ124" i="28" s="1"/>
  <c r="AT6" i="28"/>
  <c r="AX27" i="29"/>
  <c r="AW19" i="29"/>
  <c r="AW32" i="27"/>
  <c r="BC222" i="28" s="1"/>
  <c r="AU27" i="27"/>
  <c r="AX145" i="28" s="1"/>
  <c r="AU21" i="27"/>
  <c r="AU31" i="28" s="1"/>
  <c r="AM28" i="26"/>
  <c r="AV20" i="27"/>
  <c r="AV30" i="28" s="1"/>
  <c r="AW17" i="27"/>
  <c r="AW27" i="28" s="1"/>
  <c r="AV19" i="27"/>
  <c r="AV29" i="28" s="1"/>
  <c r="AV26" i="27"/>
  <c r="AY144" i="28" s="1"/>
  <c r="AW23" i="27"/>
  <c r="AZ141" i="28" s="1"/>
  <c r="AV25" i="27"/>
  <c r="AY143" i="28" s="1"/>
  <c r="AM22" i="26"/>
  <c r="AN21" i="26"/>
  <c r="AN20" i="26"/>
  <c r="AO18" i="26"/>
  <c r="AN27" i="26"/>
  <c r="AO24" i="26"/>
  <c r="AN26" i="26"/>
  <c r="AK28" i="25"/>
  <c r="AL27" i="25"/>
  <c r="AM24" i="25"/>
  <c r="AL26" i="25"/>
  <c r="AJ21" i="25"/>
  <c r="AJ20" i="25"/>
  <c r="AL21" i="24"/>
  <c r="AL20" i="24"/>
  <c r="AJ28" i="24"/>
  <c r="AI22" i="25"/>
  <c r="AL16" i="25"/>
  <c r="AK18" i="25"/>
  <c r="AM18" i="24"/>
  <c r="AL16" i="24"/>
  <c r="AK22" i="24"/>
  <c r="AK27" i="24"/>
  <c r="AK26" i="24"/>
  <c r="AL24" i="24"/>
  <c r="BI228" i="28" l="1"/>
  <c r="BO236" i="28"/>
  <c r="BD219" i="28"/>
  <c r="AY29" i="27"/>
  <c r="BZ250" i="28"/>
  <c r="BT242" i="28"/>
  <c r="CF256" i="28" s="1"/>
  <c r="BI225" i="28"/>
  <c r="BO233" i="28"/>
  <c r="BT239" i="28"/>
  <c r="CF253" i="28" s="1"/>
  <c r="BZ247" i="28"/>
  <c r="BN183" i="28"/>
  <c r="BZ209" i="28" s="1"/>
  <c r="BE163" i="28"/>
  <c r="BQ189" i="28" s="1"/>
  <c r="CC215" i="28" s="1"/>
  <c r="BF161" i="28"/>
  <c r="BR187" i="28" s="1"/>
  <c r="CD213" i="28" s="1"/>
  <c r="BO181" i="28"/>
  <c r="CA207" i="28" s="1"/>
  <c r="BB149" i="28"/>
  <c r="BK169" i="28"/>
  <c r="BW195" i="28" s="1"/>
  <c r="BM175" i="28"/>
  <c r="BY201" i="28" s="1"/>
  <c r="BD155" i="28"/>
  <c r="BA151" i="28"/>
  <c r="BJ171" i="28"/>
  <c r="BV197" i="28" s="1"/>
  <c r="BC147" i="28"/>
  <c r="BL167" i="28"/>
  <c r="BX193" i="28" s="1"/>
  <c r="BG159" i="28"/>
  <c r="BS185" i="28" s="1"/>
  <c r="CE211" i="28" s="1"/>
  <c r="BP179" i="28"/>
  <c r="CB205" i="28" s="1"/>
  <c r="BF162" i="28"/>
  <c r="BR188" i="28" s="1"/>
  <c r="CD214" i="28" s="1"/>
  <c r="BO182" i="28"/>
  <c r="CA208" i="28" s="1"/>
  <c r="BC157" i="28"/>
  <c r="BL177" i="28"/>
  <c r="BX203" i="28" s="1"/>
  <c r="BB150" i="28"/>
  <c r="BK170" i="28"/>
  <c r="BW196" i="28" s="1"/>
  <c r="BM176" i="28"/>
  <c r="BY202" i="28" s="1"/>
  <c r="BD156" i="28"/>
  <c r="BN173" i="28"/>
  <c r="BZ199" i="28" s="1"/>
  <c r="BE153" i="28"/>
  <c r="BG69" i="28"/>
  <c r="BS107" i="28" s="1"/>
  <c r="BD55" i="28"/>
  <c r="BP93" i="28" s="1"/>
  <c r="CB131" i="28" s="1"/>
  <c r="AZ43" i="28"/>
  <c r="BL81" i="28" s="1"/>
  <c r="BX119" i="28" s="1"/>
  <c r="BF61" i="28"/>
  <c r="BR99" i="28" s="1"/>
  <c r="CD137" i="28" s="1"/>
  <c r="AX37" i="28"/>
  <c r="BJ75" i="28" s="1"/>
  <c r="BV113" i="28" s="1"/>
  <c r="BB49" i="28"/>
  <c r="BN87" i="28" s="1"/>
  <c r="BZ125" i="28" s="1"/>
  <c r="BI65" i="28"/>
  <c r="BU103" i="28" s="1"/>
  <c r="BF51" i="28"/>
  <c r="BR89" i="28" s="1"/>
  <c r="CD127" i="28" s="1"/>
  <c r="BH57" i="28"/>
  <c r="BT95" i="28" s="1"/>
  <c r="CF133" i="28" s="1"/>
  <c r="BD45" i="28"/>
  <c r="BP83" i="28" s="1"/>
  <c r="CB121" i="28" s="1"/>
  <c r="BB39" i="28"/>
  <c r="BN77" i="28" s="1"/>
  <c r="BZ115" i="28" s="1"/>
  <c r="AZ33" i="28"/>
  <c r="BL71" i="28" s="1"/>
  <c r="BX109" i="28" s="1"/>
  <c r="AV2" i="28"/>
  <c r="BH67" i="28"/>
  <c r="BT105" i="28" s="1"/>
  <c r="AY35" i="28"/>
  <c r="BK73" i="28" s="1"/>
  <c r="BW111" i="28" s="1"/>
  <c r="BA41" i="28"/>
  <c r="BM79" i="28" s="1"/>
  <c r="BY117" i="28" s="1"/>
  <c r="BC47" i="28"/>
  <c r="BO85" i="28" s="1"/>
  <c r="CA123" i="28" s="1"/>
  <c r="BE53" i="28"/>
  <c r="BQ91" i="28" s="1"/>
  <c r="CC129" i="28" s="1"/>
  <c r="BG59" i="28"/>
  <c r="BS97" i="28" s="1"/>
  <c r="CE135" i="28" s="1"/>
  <c r="BH68" i="28"/>
  <c r="BT106" i="28" s="1"/>
  <c r="BE54" i="28"/>
  <c r="BQ92" i="28" s="1"/>
  <c r="CC130" i="28" s="1"/>
  <c r="BA42" i="28"/>
  <c r="BM80" i="28" s="1"/>
  <c r="BY118" i="28" s="1"/>
  <c r="AY36" i="28"/>
  <c r="BK74" i="28" s="1"/>
  <c r="BW112" i="28" s="1"/>
  <c r="BG60" i="28"/>
  <c r="BS98" i="28" s="1"/>
  <c r="CE136" i="28" s="1"/>
  <c r="BC48" i="28"/>
  <c r="BO86" i="28" s="1"/>
  <c r="CA124" i="28" s="1"/>
  <c r="AU6" i="28"/>
  <c r="AY27" i="29"/>
  <c r="AX19" i="29"/>
  <c r="AX32" i="27"/>
  <c r="BD222" i="28" s="1"/>
  <c r="AV27" i="27"/>
  <c r="AY145" i="28" s="1"/>
  <c r="AV21" i="27"/>
  <c r="AV31" i="28" s="1"/>
  <c r="AW26" i="27"/>
  <c r="AZ144" i="28" s="1"/>
  <c r="AX23" i="27"/>
  <c r="BA141" i="28" s="1"/>
  <c r="AW25" i="27"/>
  <c r="AZ143" i="28" s="1"/>
  <c r="AW20" i="27"/>
  <c r="AW30" i="28" s="1"/>
  <c r="AX17" i="27"/>
  <c r="AX27" i="28" s="1"/>
  <c r="AW19" i="27"/>
  <c r="AW29" i="28" s="1"/>
  <c r="AN28" i="26"/>
  <c r="AN22" i="26"/>
  <c r="AO20" i="26"/>
  <c r="AO21" i="26"/>
  <c r="AP18" i="26"/>
  <c r="AO27" i="26"/>
  <c r="AP24" i="26"/>
  <c r="AO26" i="26"/>
  <c r="AL28" i="25"/>
  <c r="AN24" i="25"/>
  <c r="AM26" i="25"/>
  <c r="AM27" i="25"/>
  <c r="AK20" i="25"/>
  <c r="AK21" i="25"/>
  <c r="AM21" i="24"/>
  <c r="AM20" i="24"/>
  <c r="AJ22" i="25"/>
  <c r="AM16" i="25"/>
  <c r="AL18" i="25"/>
  <c r="AK28" i="24"/>
  <c r="AM16" i="24"/>
  <c r="AN18" i="24"/>
  <c r="AL22" i="24"/>
  <c r="AL27" i="24"/>
  <c r="AL26" i="24"/>
  <c r="AM24" i="24"/>
  <c r="BJ228" i="28" l="1"/>
  <c r="BP236" i="28"/>
  <c r="CA247" i="28"/>
  <c r="BU239" i="28"/>
  <c r="CG253" i="28" s="1"/>
  <c r="BE219" i="28"/>
  <c r="AZ29" i="27"/>
  <c r="BJ225" i="28"/>
  <c r="BP233" i="28"/>
  <c r="BU242" i="28"/>
  <c r="CG256" i="28" s="1"/>
  <c r="CA250" i="28"/>
  <c r="BP181" i="28"/>
  <c r="CB207" i="28" s="1"/>
  <c r="BG161" i="28"/>
  <c r="BS187" i="28" s="1"/>
  <c r="CE213" i="28" s="1"/>
  <c r="BL169" i="28"/>
  <c r="BX195" i="28" s="1"/>
  <c r="BC149" i="28"/>
  <c r="BB151" i="28"/>
  <c r="BK171" i="28"/>
  <c r="BW197" i="28" s="1"/>
  <c r="BN176" i="28"/>
  <c r="BZ202" i="28" s="1"/>
  <c r="BE156" i="28"/>
  <c r="BO173" i="28"/>
  <c r="CA199" i="28" s="1"/>
  <c r="BF153" i="28"/>
  <c r="BP182" i="28"/>
  <c r="CB208" i="28" s="1"/>
  <c r="BG162" i="28"/>
  <c r="BS188" i="28" s="1"/>
  <c r="CE214" i="28" s="1"/>
  <c r="BH159" i="28"/>
  <c r="BT185" i="28" s="1"/>
  <c r="CF211" i="28" s="1"/>
  <c r="BQ179" i="28"/>
  <c r="CC205" i="28" s="1"/>
  <c r="BM167" i="28"/>
  <c r="BY193" i="28" s="1"/>
  <c r="BD147" i="28"/>
  <c r="BL170" i="28"/>
  <c r="BX196" i="28" s="1"/>
  <c r="BC150" i="28"/>
  <c r="BF163" i="28"/>
  <c r="BR189" i="28" s="1"/>
  <c r="CD215" i="28" s="1"/>
  <c r="BO183" i="28"/>
  <c r="CA209" i="28" s="1"/>
  <c r="BM177" i="28"/>
  <c r="BY203" i="28" s="1"/>
  <c r="BD157" i="28"/>
  <c r="BN175" i="28"/>
  <c r="BZ201" i="28" s="1"/>
  <c r="BE155" i="28"/>
  <c r="BI68" i="28"/>
  <c r="BU106" i="28" s="1"/>
  <c r="BF54" i="28"/>
  <c r="BR92" i="28" s="1"/>
  <c r="CD130" i="28" s="1"/>
  <c r="BB42" i="28"/>
  <c r="BN80" i="28" s="1"/>
  <c r="BZ118" i="28" s="1"/>
  <c r="BD48" i="28"/>
  <c r="BP86" i="28" s="1"/>
  <c r="CB124" i="28" s="1"/>
  <c r="AZ36" i="28"/>
  <c r="BL74" i="28" s="1"/>
  <c r="BX112" i="28" s="1"/>
  <c r="BH60" i="28"/>
  <c r="BT98" i="28" s="1"/>
  <c r="CF136" i="28" s="1"/>
  <c r="AV6" i="28"/>
  <c r="BH69" i="28"/>
  <c r="BT107" i="28" s="1"/>
  <c r="BE55" i="28"/>
  <c r="BQ93" i="28" s="1"/>
  <c r="CC131" i="28" s="1"/>
  <c r="BG61" i="28"/>
  <c r="BS99" i="28" s="1"/>
  <c r="CE137" i="28" s="1"/>
  <c r="BA43" i="28"/>
  <c r="BM81" i="28" s="1"/>
  <c r="BY119" i="28" s="1"/>
  <c r="BC49" i="28"/>
  <c r="BO87" i="28" s="1"/>
  <c r="CA125" i="28" s="1"/>
  <c r="AY37" i="28"/>
  <c r="BK75" i="28" s="1"/>
  <c r="BW113" i="28" s="1"/>
  <c r="BJ65" i="28"/>
  <c r="BV103" i="28" s="1"/>
  <c r="BC39" i="28"/>
  <c r="BO77" i="28" s="1"/>
  <c r="CA115" i="28" s="1"/>
  <c r="BG51" i="28"/>
  <c r="BS89" i="28" s="1"/>
  <c r="CE127" i="28" s="1"/>
  <c r="BE45" i="28"/>
  <c r="BQ83" i="28" s="1"/>
  <c r="CC121" i="28" s="1"/>
  <c r="BI57" i="28"/>
  <c r="BU95" i="28" s="1"/>
  <c r="CG133" i="28" s="1"/>
  <c r="BA33" i="28"/>
  <c r="BM71" i="28" s="1"/>
  <c r="BY109" i="28" s="1"/>
  <c r="AW2" i="28"/>
  <c r="BI67" i="28"/>
  <c r="BU105" i="28" s="1"/>
  <c r="BB41" i="28"/>
  <c r="BN79" i="28" s="1"/>
  <c r="BZ117" i="28" s="1"/>
  <c r="BH59" i="28"/>
  <c r="BT97" i="28" s="1"/>
  <c r="CF135" i="28" s="1"/>
  <c r="BF53" i="28"/>
  <c r="BR91" i="28" s="1"/>
  <c r="CD129" i="28" s="1"/>
  <c r="BD47" i="28"/>
  <c r="BP85" i="28" s="1"/>
  <c r="CB123" i="28" s="1"/>
  <c r="AZ35" i="28"/>
  <c r="BL73" i="28" s="1"/>
  <c r="BX111" i="28" s="1"/>
  <c r="AZ27" i="29"/>
  <c r="AY19" i="29"/>
  <c r="AY32" i="27"/>
  <c r="BE222" i="28" s="1"/>
  <c r="AW27" i="27"/>
  <c r="AZ145" i="28" s="1"/>
  <c r="AW21" i="27"/>
  <c r="AW31" i="28" s="1"/>
  <c r="AX19" i="27"/>
  <c r="AX29" i="28" s="1"/>
  <c r="AX20" i="27"/>
  <c r="AX30" i="28" s="1"/>
  <c r="AY17" i="27"/>
  <c r="AY27" i="28" s="1"/>
  <c r="AX25" i="27"/>
  <c r="BA143" i="28" s="1"/>
  <c r="AX26" i="27"/>
  <c r="BA144" i="28" s="1"/>
  <c r="AY23" i="27"/>
  <c r="BB141" i="28" s="1"/>
  <c r="AO28" i="26"/>
  <c r="AO22" i="26"/>
  <c r="AP26" i="26"/>
  <c r="AP27" i="26"/>
  <c r="AQ24" i="26"/>
  <c r="AP20" i="26"/>
  <c r="AP21" i="26"/>
  <c r="AQ18" i="26"/>
  <c r="AM28" i="25"/>
  <c r="AN26" i="25"/>
  <c r="AN27" i="25"/>
  <c r="AO24" i="25"/>
  <c r="AL20" i="25"/>
  <c r="AL21" i="25"/>
  <c r="AL28" i="24"/>
  <c r="AN20" i="24"/>
  <c r="AN21" i="24"/>
  <c r="AK22" i="25"/>
  <c r="AN16" i="25"/>
  <c r="AM18" i="25"/>
  <c r="AM27" i="24"/>
  <c r="AM26" i="24"/>
  <c r="AN24" i="24"/>
  <c r="AO18" i="24"/>
  <c r="AN16" i="24"/>
  <c r="AM22" i="24"/>
  <c r="BK225" i="28" l="1"/>
  <c r="BQ233" i="28"/>
  <c r="BK228" i="28"/>
  <c r="BQ236" i="28"/>
  <c r="CB247" i="28"/>
  <c r="BV239" i="28"/>
  <c r="CH253" i="28" s="1"/>
  <c r="BF219" i="28"/>
  <c r="BA29" i="27"/>
  <c r="CB250" i="28"/>
  <c r="BV242" i="28"/>
  <c r="CH256" i="28" s="1"/>
  <c r="BQ182" i="28"/>
  <c r="CC208" i="28" s="1"/>
  <c r="BH162" i="28"/>
  <c r="BT188" i="28" s="1"/>
  <c r="CF214" i="28" s="1"/>
  <c r="BH161" i="28"/>
  <c r="BT187" i="28" s="1"/>
  <c r="CF213" i="28" s="1"/>
  <c r="BQ181" i="28"/>
  <c r="CC207" i="28" s="1"/>
  <c r="BG153" i="28"/>
  <c r="BP173" i="28"/>
  <c r="CB199" i="28" s="1"/>
  <c r="BO175" i="28"/>
  <c r="CA201" i="28" s="1"/>
  <c r="BF155" i="28"/>
  <c r="BG163" i="28"/>
  <c r="BS189" i="28" s="1"/>
  <c r="CE215" i="28" s="1"/>
  <c r="BP183" i="28"/>
  <c r="CB209" i="28" s="1"/>
  <c r="BO176" i="28"/>
  <c r="CA202" i="28" s="1"/>
  <c r="BF156" i="28"/>
  <c r="BI159" i="28"/>
  <c r="BU185" i="28" s="1"/>
  <c r="CG211" i="28" s="1"/>
  <c r="BR179" i="28"/>
  <c r="CD205" i="28" s="1"/>
  <c r="BD149" i="28"/>
  <c r="BM169" i="28"/>
  <c r="BY195" i="28" s="1"/>
  <c r="BC151" i="28"/>
  <c r="BL171" i="28"/>
  <c r="BX197" i="28" s="1"/>
  <c r="BE147" i="28"/>
  <c r="BN167" i="28"/>
  <c r="BZ193" i="28" s="1"/>
  <c r="BD150" i="28"/>
  <c r="BM170" i="28"/>
  <c r="BY196" i="28" s="1"/>
  <c r="BN177" i="28"/>
  <c r="BZ203" i="28" s="1"/>
  <c r="BE157" i="28"/>
  <c r="BJ67" i="28"/>
  <c r="BV105" i="28" s="1"/>
  <c r="BG53" i="28"/>
  <c r="BS91" i="28" s="1"/>
  <c r="CE129" i="28" s="1"/>
  <c r="BC41" i="28"/>
  <c r="BO79" i="28" s="1"/>
  <c r="CA117" i="28" s="1"/>
  <c r="BI59" i="28"/>
  <c r="BU97" i="28" s="1"/>
  <c r="CG135" i="28" s="1"/>
  <c r="BE47" i="28"/>
  <c r="BQ85" i="28" s="1"/>
  <c r="CC123" i="28" s="1"/>
  <c r="BA35" i="28"/>
  <c r="BM73" i="28" s="1"/>
  <c r="BY111" i="28" s="1"/>
  <c r="BI69" i="28"/>
  <c r="BU107" i="28" s="1"/>
  <c r="BF55" i="28"/>
  <c r="BR93" i="28" s="1"/>
  <c r="CD131" i="28" s="1"/>
  <c r="BB43" i="28"/>
  <c r="BN81" i="28" s="1"/>
  <c r="BZ119" i="28" s="1"/>
  <c r="BH61" i="28"/>
  <c r="BT99" i="28" s="1"/>
  <c r="CF137" i="28" s="1"/>
  <c r="AZ37" i="28"/>
  <c r="BL75" i="28" s="1"/>
  <c r="BX113" i="28" s="1"/>
  <c r="BD49" i="28"/>
  <c r="BP87" i="28" s="1"/>
  <c r="CB125" i="28" s="1"/>
  <c r="BK65" i="28"/>
  <c r="BW103" i="28" s="1"/>
  <c r="BH51" i="28"/>
  <c r="BT89" i="28" s="1"/>
  <c r="CF127" i="28" s="1"/>
  <c r="BJ57" i="28"/>
  <c r="BV95" i="28" s="1"/>
  <c r="CH133" i="28" s="1"/>
  <c r="BB33" i="28"/>
  <c r="BN71" i="28" s="1"/>
  <c r="BZ109" i="28" s="1"/>
  <c r="BD39" i="28"/>
  <c r="BP77" i="28" s="1"/>
  <c r="CB115" i="28" s="1"/>
  <c r="BF45" i="28"/>
  <c r="BR83" i="28" s="1"/>
  <c r="CD121" i="28" s="1"/>
  <c r="AX2" i="28"/>
  <c r="BJ68" i="28"/>
  <c r="BV106" i="28" s="1"/>
  <c r="BC42" i="28"/>
  <c r="BO80" i="28" s="1"/>
  <c r="CA118" i="28" s="1"/>
  <c r="BI60" i="28"/>
  <c r="BU98" i="28" s="1"/>
  <c r="CG136" i="28" s="1"/>
  <c r="BA36" i="28"/>
  <c r="BM74" i="28" s="1"/>
  <c r="BY112" i="28" s="1"/>
  <c r="BE48" i="28"/>
  <c r="BQ86" i="28" s="1"/>
  <c r="CC124" i="28" s="1"/>
  <c r="BG54" i="28"/>
  <c r="BS92" i="28" s="1"/>
  <c r="CE130" i="28" s="1"/>
  <c r="AW6" i="28"/>
  <c r="BA27" i="29"/>
  <c r="AZ19" i="29"/>
  <c r="AX27" i="27"/>
  <c r="BA145" i="28" s="1"/>
  <c r="AZ32" i="27"/>
  <c r="BF222" i="28" s="1"/>
  <c r="AX21" i="27"/>
  <c r="AX31" i="28" s="1"/>
  <c r="AY25" i="27"/>
  <c r="BB143" i="28" s="1"/>
  <c r="AY26" i="27"/>
  <c r="BB144" i="28" s="1"/>
  <c r="AZ23" i="27"/>
  <c r="BC141" i="28" s="1"/>
  <c r="AY19" i="27"/>
  <c r="AY29" i="28" s="1"/>
  <c r="AY20" i="27"/>
  <c r="AY30" i="28" s="1"/>
  <c r="AZ17" i="27"/>
  <c r="AZ27" i="28" s="1"/>
  <c r="AP28" i="26"/>
  <c r="AP22" i="26"/>
  <c r="AQ21" i="26"/>
  <c r="AR18" i="26"/>
  <c r="AQ20" i="26"/>
  <c r="AQ26" i="26"/>
  <c r="AQ27" i="26"/>
  <c r="AR24" i="26"/>
  <c r="AN28" i="25"/>
  <c r="AO27" i="25"/>
  <c r="AO26" i="25"/>
  <c r="AP24" i="25"/>
  <c r="AM21" i="25"/>
  <c r="AM20" i="25"/>
  <c r="AO20" i="24"/>
  <c r="AO21" i="24"/>
  <c r="AL22" i="25"/>
  <c r="AO16" i="25"/>
  <c r="AN18" i="25"/>
  <c r="AM28" i="24"/>
  <c r="AN26" i="24"/>
  <c r="AN27" i="24"/>
  <c r="AO24" i="24"/>
  <c r="AO16" i="24"/>
  <c r="AN22" i="24"/>
  <c r="AP18" i="24"/>
  <c r="BL228" i="28" l="1"/>
  <c r="BR236" i="28"/>
  <c r="BG219" i="28"/>
  <c r="BB29" i="27"/>
  <c r="CC250" i="28"/>
  <c r="BW242" i="28"/>
  <c r="CI256" i="28" s="1"/>
  <c r="BL225" i="28"/>
  <c r="BR233" i="28"/>
  <c r="BW239" i="28"/>
  <c r="CI253" i="28" s="1"/>
  <c r="CC247" i="28"/>
  <c r="BH163" i="28"/>
  <c r="BT189" i="28" s="1"/>
  <c r="CF215" i="28" s="1"/>
  <c r="BQ183" i="28"/>
  <c r="CC209" i="28" s="1"/>
  <c r="BI161" i="28"/>
  <c r="BU187" i="28" s="1"/>
  <c r="CG213" i="28" s="1"/>
  <c r="BR181" i="28"/>
  <c r="CD207" i="28" s="1"/>
  <c r="BF147" i="28"/>
  <c r="BO167" i="28"/>
  <c r="CA193" i="28" s="1"/>
  <c r="BQ173" i="28"/>
  <c r="CC199" i="28" s="1"/>
  <c r="BH153" i="28"/>
  <c r="BP175" i="28"/>
  <c r="CB201" i="28" s="1"/>
  <c r="BG155" i="28"/>
  <c r="BI162" i="28"/>
  <c r="BU188" i="28" s="1"/>
  <c r="CG214" i="28" s="1"/>
  <c r="BR182" i="28"/>
  <c r="CD208" i="28" s="1"/>
  <c r="BE150" i="28"/>
  <c r="BN170" i="28"/>
  <c r="BZ196" i="28" s="1"/>
  <c r="BE149" i="28"/>
  <c r="BN169" i="28"/>
  <c r="BZ195" i="28" s="1"/>
  <c r="BM171" i="28"/>
  <c r="BY197" i="28" s="1"/>
  <c r="BD151" i="28"/>
  <c r="BP176" i="28"/>
  <c r="CB202" i="28" s="1"/>
  <c r="BG156" i="28"/>
  <c r="BO177" i="28"/>
  <c r="CA203" i="28" s="1"/>
  <c r="BF157" i="28"/>
  <c r="BJ159" i="28"/>
  <c r="BV185" i="28" s="1"/>
  <c r="CH211" i="28" s="1"/>
  <c r="BS179" i="28"/>
  <c r="CE205" i="28" s="1"/>
  <c r="BK67" i="28"/>
  <c r="BW105" i="28" s="1"/>
  <c r="BD41" i="28"/>
  <c r="BP79" i="28" s="1"/>
  <c r="CB117" i="28" s="1"/>
  <c r="BH53" i="28"/>
  <c r="BT91" i="28" s="1"/>
  <c r="CF129" i="28" s="1"/>
  <c r="BJ59" i="28"/>
  <c r="BV97" i="28" s="1"/>
  <c r="CH135" i="28" s="1"/>
  <c r="BF47" i="28"/>
  <c r="BR85" i="28" s="1"/>
  <c r="CD123" i="28" s="1"/>
  <c r="BB35" i="28"/>
  <c r="BN73" i="28" s="1"/>
  <c r="BZ111" i="28" s="1"/>
  <c r="BJ69" i="28"/>
  <c r="BV107" i="28" s="1"/>
  <c r="BG55" i="28"/>
  <c r="BS93" i="28" s="1"/>
  <c r="CE131" i="28" s="1"/>
  <c r="BC43" i="28"/>
  <c r="BO81" i="28" s="1"/>
  <c r="CA119" i="28" s="1"/>
  <c r="BI61" i="28"/>
  <c r="BU99" i="28" s="1"/>
  <c r="CG137" i="28" s="1"/>
  <c r="BE49" i="28"/>
  <c r="BQ87" i="28" s="1"/>
  <c r="CC125" i="28" s="1"/>
  <c r="BA37" i="28"/>
  <c r="BM75" i="28" s="1"/>
  <c r="BY113" i="28" s="1"/>
  <c r="BD42" i="28"/>
  <c r="BP80" i="28" s="1"/>
  <c r="CB118" i="28" s="1"/>
  <c r="BK68" i="28"/>
  <c r="BW106" i="28" s="1"/>
  <c r="BJ60" i="28"/>
  <c r="BV98" i="28" s="1"/>
  <c r="CH136" i="28" s="1"/>
  <c r="BF48" i="28"/>
  <c r="BR86" i="28" s="1"/>
  <c r="CD124" i="28" s="1"/>
  <c r="BH54" i="28"/>
  <c r="BT92" i="28" s="1"/>
  <c r="CF130" i="28" s="1"/>
  <c r="BB36" i="28"/>
  <c r="BN74" i="28" s="1"/>
  <c r="BZ112" i="28" s="1"/>
  <c r="AX6" i="28"/>
  <c r="BL65" i="28"/>
  <c r="BX103" i="28" s="1"/>
  <c r="BI51" i="28"/>
  <c r="BU89" i="28" s="1"/>
  <c r="CG127" i="28" s="1"/>
  <c r="BK57" i="28"/>
  <c r="BW95" i="28" s="1"/>
  <c r="CI133" i="28" s="1"/>
  <c r="BE39" i="28"/>
  <c r="BQ77" i="28" s="1"/>
  <c r="CC115" i="28" s="1"/>
  <c r="BC33" i="28"/>
  <c r="BO71" i="28" s="1"/>
  <c r="CA109" i="28" s="1"/>
  <c r="BG45" i="28"/>
  <c r="BS83" i="28" s="1"/>
  <c r="CE121" i="28" s="1"/>
  <c r="AY2" i="28"/>
  <c r="BB27" i="29"/>
  <c r="BA19" i="29"/>
  <c r="AY27" i="27"/>
  <c r="BB145" i="28" s="1"/>
  <c r="BA32" i="27"/>
  <c r="BG222" i="28" s="1"/>
  <c r="AY21" i="27"/>
  <c r="AY31" i="28" s="1"/>
  <c r="AZ20" i="27"/>
  <c r="AZ30" i="28" s="1"/>
  <c r="BA17" i="27"/>
  <c r="BA27" i="28" s="1"/>
  <c r="AZ19" i="27"/>
  <c r="AZ29" i="28" s="1"/>
  <c r="AZ26" i="27"/>
  <c r="BC144" i="28" s="1"/>
  <c r="BA23" i="27"/>
  <c r="BD141" i="28" s="1"/>
  <c r="AZ25" i="27"/>
  <c r="BC143" i="28" s="1"/>
  <c r="AQ28" i="26"/>
  <c r="AQ22" i="26"/>
  <c r="AR27" i="26"/>
  <c r="AS24" i="26"/>
  <c r="AR26" i="26"/>
  <c r="AR21" i="26"/>
  <c r="AS18" i="26"/>
  <c r="AR20" i="26"/>
  <c r="AO28" i="25"/>
  <c r="AP27" i="25"/>
  <c r="AQ24" i="25"/>
  <c r="AP26" i="25"/>
  <c r="AN21" i="25"/>
  <c r="AN20" i="25"/>
  <c r="AP21" i="24"/>
  <c r="AP20" i="24"/>
  <c r="AM22" i="25"/>
  <c r="AP16" i="25"/>
  <c r="AO18" i="25"/>
  <c r="AO22" i="24"/>
  <c r="AN28" i="24"/>
  <c r="AO27" i="24"/>
  <c r="AO26" i="24"/>
  <c r="AP24" i="24"/>
  <c r="AQ18" i="24"/>
  <c r="AP16" i="24"/>
  <c r="BS236" i="28" l="1"/>
  <c r="BM228" i="28"/>
  <c r="CD247" i="28"/>
  <c r="BX239" i="28"/>
  <c r="CJ253" i="28" s="1"/>
  <c r="BH219" i="28"/>
  <c r="BC29" i="27"/>
  <c r="BM225" i="28"/>
  <c r="BS233" i="28"/>
  <c r="BX242" i="28"/>
  <c r="CJ256" i="28" s="1"/>
  <c r="CD250" i="28"/>
  <c r="BF150" i="28"/>
  <c r="BO170" i="28"/>
  <c r="CA196" i="28" s="1"/>
  <c r="BS182" i="28"/>
  <c r="CE208" i="28" s="1"/>
  <c r="BJ162" i="28"/>
  <c r="BV188" i="28" s="1"/>
  <c r="CH214" i="28" s="1"/>
  <c r="BK159" i="28"/>
  <c r="BW185" i="28" s="1"/>
  <c r="CI211" i="28" s="1"/>
  <c r="BT179" i="28"/>
  <c r="CF205" i="28" s="1"/>
  <c r="BQ175" i="28"/>
  <c r="CC201" i="28" s="1"/>
  <c r="BH155" i="28"/>
  <c r="BR183" i="28"/>
  <c r="CD209" i="28" s="1"/>
  <c r="BI163" i="28"/>
  <c r="BU189" i="28" s="1"/>
  <c r="CG215" i="28" s="1"/>
  <c r="BP177" i="28"/>
  <c r="CB203" i="28" s="1"/>
  <c r="BG157" i="28"/>
  <c r="BJ161" i="28"/>
  <c r="BV187" i="28" s="1"/>
  <c r="CH213" i="28" s="1"/>
  <c r="BS181" i="28"/>
  <c r="CE207" i="28" s="1"/>
  <c r="BO169" i="28"/>
  <c r="CA195" i="28" s="1"/>
  <c r="BF149" i="28"/>
  <c r="BG147" i="28"/>
  <c r="BP167" i="28"/>
  <c r="CB193" i="28" s="1"/>
  <c r="BE151" i="28"/>
  <c r="BN171" i="28"/>
  <c r="BZ197" i="28" s="1"/>
  <c r="BQ176" i="28"/>
  <c r="CC202" i="28" s="1"/>
  <c r="BH156" i="28"/>
  <c r="BR173" i="28"/>
  <c r="CD199" i="28" s="1"/>
  <c r="BI153" i="28"/>
  <c r="BK69" i="28"/>
  <c r="BW107" i="28" s="1"/>
  <c r="BB37" i="28"/>
  <c r="BN75" i="28" s="1"/>
  <c r="BZ113" i="28" s="1"/>
  <c r="BH55" i="28"/>
  <c r="BT93" i="28" s="1"/>
  <c r="CF131" i="28" s="1"/>
  <c r="BD43" i="28"/>
  <c r="BP81" i="28" s="1"/>
  <c r="CB119" i="28" s="1"/>
  <c r="BF49" i="28"/>
  <c r="BR87" i="28" s="1"/>
  <c r="CD125" i="28" s="1"/>
  <c r="BJ61" i="28"/>
  <c r="BV99" i="28" s="1"/>
  <c r="CH137" i="28" s="1"/>
  <c r="BL67" i="28"/>
  <c r="BX105" i="28" s="1"/>
  <c r="BE41" i="28"/>
  <c r="BQ79" i="28" s="1"/>
  <c r="CC117" i="28" s="1"/>
  <c r="BC35" i="28"/>
  <c r="BO73" i="28" s="1"/>
  <c r="CA111" i="28" s="1"/>
  <c r="BI53" i="28"/>
  <c r="BU91" i="28" s="1"/>
  <c r="CG129" i="28" s="1"/>
  <c r="BK59" i="28"/>
  <c r="BW97" i="28" s="1"/>
  <c r="CI135" i="28" s="1"/>
  <c r="BG47" i="28"/>
  <c r="BS85" i="28" s="1"/>
  <c r="CE123" i="28" s="1"/>
  <c r="BL68" i="28"/>
  <c r="BX106" i="28" s="1"/>
  <c r="BI54" i="28"/>
  <c r="BU92" i="28" s="1"/>
  <c r="CG130" i="28" s="1"/>
  <c r="BE42" i="28"/>
  <c r="BQ80" i="28" s="1"/>
  <c r="CC118" i="28" s="1"/>
  <c r="BK60" i="28"/>
  <c r="BW98" i="28" s="1"/>
  <c r="CI136" i="28" s="1"/>
  <c r="BG48" i="28"/>
  <c r="BS86" i="28" s="1"/>
  <c r="CE124" i="28" s="1"/>
  <c r="BC36" i="28"/>
  <c r="BO74" i="28" s="1"/>
  <c r="CA112" i="28" s="1"/>
  <c r="AY6" i="28"/>
  <c r="BM65" i="28"/>
  <c r="BY103" i="28" s="1"/>
  <c r="BL57" i="28"/>
  <c r="BX95" i="28" s="1"/>
  <c r="CJ133" i="28" s="1"/>
  <c r="BJ51" i="28"/>
  <c r="BV89" i="28" s="1"/>
  <c r="CH127" i="28" s="1"/>
  <c r="BF39" i="28"/>
  <c r="BR77" i="28" s="1"/>
  <c r="CD115" i="28" s="1"/>
  <c r="BH45" i="28"/>
  <c r="BT83" i="28" s="1"/>
  <c r="CF121" i="28" s="1"/>
  <c r="BD33" i="28"/>
  <c r="BP71" i="28" s="1"/>
  <c r="CB109" i="28" s="1"/>
  <c r="AZ2" i="28"/>
  <c r="BC27" i="29"/>
  <c r="BB19" i="29"/>
  <c r="AZ27" i="27"/>
  <c r="BC145" i="28" s="1"/>
  <c r="AR28" i="26"/>
  <c r="BB32" i="27"/>
  <c r="BH222" i="28" s="1"/>
  <c r="AZ21" i="27"/>
  <c r="AZ31" i="28" s="1"/>
  <c r="BA20" i="27"/>
  <c r="BA30" i="28" s="1"/>
  <c r="BB17" i="27"/>
  <c r="BB27" i="28" s="1"/>
  <c r="BA19" i="27"/>
  <c r="BA29" i="28" s="1"/>
  <c r="BA26" i="27"/>
  <c r="BD144" i="28" s="1"/>
  <c r="BB23" i="27"/>
  <c r="BE141" i="28" s="1"/>
  <c r="BA25" i="27"/>
  <c r="BD143" i="28" s="1"/>
  <c r="AR22" i="26"/>
  <c r="AS27" i="26"/>
  <c r="AT24" i="26"/>
  <c r="AS26" i="26"/>
  <c r="AS20" i="26"/>
  <c r="AS21" i="26"/>
  <c r="AT18" i="26"/>
  <c r="AP28" i="25"/>
  <c r="AQ27" i="25"/>
  <c r="AR24" i="25"/>
  <c r="AQ26" i="25"/>
  <c r="AO20" i="25"/>
  <c r="AO21" i="25"/>
  <c r="AO28" i="24"/>
  <c r="AQ21" i="24"/>
  <c r="AQ20" i="24"/>
  <c r="AN22" i="25"/>
  <c r="AQ16" i="25"/>
  <c r="AP18" i="25"/>
  <c r="AP22" i="24"/>
  <c r="AP27" i="24"/>
  <c r="AP26" i="24"/>
  <c r="AQ24" i="24"/>
  <c r="AQ16" i="24"/>
  <c r="AR18" i="24"/>
  <c r="BT233" i="28" l="1"/>
  <c r="BN225" i="28"/>
  <c r="BY242" i="28"/>
  <c r="CK256" i="28" s="1"/>
  <c r="CE250" i="28"/>
  <c r="CE247" i="28"/>
  <c r="BY239" i="28"/>
  <c r="CK253" i="28" s="1"/>
  <c r="BN228" i="28"/>
  <c r="BT236" i="28"/>
  <c r="BI219" i="28"/>
  <c r="BD29" i="27"/>
  <c r="BL159" i="28"/>
  <c r="BX185" i="28" s="1"/>
  <c r="CJ211" i="28" s="1"/>
  <c r="BU179" i="28"/>
  <c r="CG205" i="28" s="1"/>
  <c r="BR175" i="28"/>
  <c r="CD201" i="28" s="1"/>
  <c r="BI155" i="28"/>
  <c r="BJ163" i="28"/>
  <c r="BV189" i="28" s="1"/>
  <c r="CH215" i="28" s="1"/>
  <c r="BS183" i="28"/>
  <c r="CE209" i="28" s="1"/>
  <c r="BT181" i="28"/>
  <c r="CF207" i="28" s="1"/>
  <c r="BK161" i="28"/>
  <c r="BW187" i="28" s="1"/>
  <c r="CI213" i="28" s="1"/>
  <c r="BP169" i="28"/>
  <c r="CB195" i="28" s="1"/>
  <c r="BG149" i="28"/>
  <c r="BQ177" i="28"/>
  <c r="CC203" i="28" s="1"/>
  <c r="BH157" i="28"/>
  <c r="BK162" i="28"/>
  <c r="BW188" i="28" s="1"/>
  <c r="CI214" i="28" s="1"/>
  <c r="BT182" i="28"/>
  <c r="CF208" i="28" s="1"/>
  <c r="BH147" i="28"/>
  <c r="BQ167" i="28"/>
  <c r="CC193" i="28" s="1"/>
  <c r="BP170" i="28"/>
  <c r="CB196" i="28" s="1"/>
  <c r="BG150" i="28"/>
  <c r="BF151" i="28"/>
  <c r="BO171" i="28"/>
  <c r="CA197" i="28" s="1"/>
  <c r="BS173" i="28"/>
  <c r="CE199" i="28" s="1"/>
  <c r="BJ153" i="28"/>
  <c r="BR176" i="28"/>
  <c r="CD202" i="28" s="1"/>
  <c r="BI156" i="28"/>
  <c r="BM67" i="28"/>
  <c r="BY105" i="28" s="1"/>
  <c r="BJ53" i="28"/>
  <c r="BV91" i="28" s="1"/>
  <c r="CH129" i="28" s="1"/>
  <c r="BF41" i="28"/>
  <c r="BR79" i="28" s="1"/>
  <c r="CD117" i="28" s="1"/>
  <c r="BH47" i="28"/>
  <c r="BT85" i="28" s="1"/>
  <c r="CF123" i="28" s="1"/>
  <c r="BL59" i="28"/>
  <c r="BX97" i="28" s="1"/>
  <c r="CJ135" i="28" s="1"/>
  <c r="BD35" i="28"/>
  <c r="BP73" i="28" s="1"/>
  <c r="CB111" i="28" s="1"/>
  <c r="BL69" i="28"/>
  <c r="BX107" i="28" s="1"/>
  <c r="BI55" i="28"/>
  <c r="BU93" i="28" s="1"/>
  <c r="CG131" i="28" s="1"/>
  <c r="BE43" i="28"/>
  <c r="BQ81" i="28" s="1"/>
  <c r="CC119" i="28" s="1"/>
  <c r="BC37" i="28"/>
  <c r="BO75" i="28" s="1"/>
  <c r="CA113" i="28" s="1"/>
  <c r="BK61" i="28"/>
  <c r="BW99" i="28" s="1"/>
  <c r="CI137" i="28" s="1"/>
  <c r="BG49" i="28"/>
  <c r="BS87" i="28" s="1"/>
  <c r="CE125" i="28" s="1"/>
  <c r="BN65" i="28"/>
  <c r="BZ103" i="28" s="1"/>
  <c r="BK51" i="28"/>
  <c r="BW89" i="28" s="1"/>
  <c r="CI127" i="28" s="1"/>
  <c r="BG39" i="28"/>
  <c r="BS77" i="28" s="1"/>
  <c r="CE115" i="28" s="1"/>
  <c r="BM57" i="28"/>
  <c r="BY95" i="28" s="1"/>
  <c r="CK133" i="28" s="1"/>
  <c r="BI45" i="28"/>
  <c r="BU83" i="28" s="1"/>
  <c r="CG121" i="28" s="1"/>
  <c r="BE33" i="28"/>
  <c r="BQ71" i="28" s="1"/>
  <c r="CC109" i="28" s="1"/>
  <c r="BA2" i="28"/>
  <c r="BF42" i="28"/>
  <c r="BR80" i="28" s="1"/>
  <c r="CD118" i="28" s="1"/>
  <c r="BM68" i="28"/>
  <c r="BY106" i="28" s="1"/>
  <c r="BJ54" i="28"/>
  <c r="BV92" i="28" s="1"/>
  <c r="CH130" i="28" s="1"/>
  <c r="BD36" i="28"/>
  <c r="BP74" i="28" s="1"/>
  <c r="CB112" i="28" s="1"/>
  <c r="BH48" i="28"/>
  <c r="BT86" i="28" s="1"/>
  <c r="CF124" i="28" s="1"/>
  <c r="BL60" i="28"/>
  <c r="BX98" i="28" s="1"/>
  <c r="CJ136" i="28" s="1"/>
  <c r="AZ6" i="28"/>
  <c r="BD27" i="29"/>
  <c r="BC19" i="29"/>
  <c r="BC32" i="27"/>
  <c r="BI222" i="28" s="1"/>
  <c r="BA27" i="27"/>
  <c r="BD145" i="28" s="1"/>
  <c r="BA21" i="27"/>
  <c r="BA31" i="28" s="1"/>
  <c r="AS28" i="26"/>
  <c r="BB19" i="27"/>
  <c r="BB29" i="28" s="1"/>
  <c r="BB20" i="27"/>
  <c r="BB30" i="28" s="1"/>
  <c r="BC17" i="27"/>
  <c r="BC27" i="28" s="1"/>
  <c r="BB25" i="27"/>
  <c r="BE143" i="28" s="1"/>
  <c r="BB26" i="27"/>
  <c r="BE144" i="28" s="1"/>
  <c r="BC23" i="27"/>
  <c r="BF141" i="28" s="1"/>
  <c r="AS22" i="26"/>
  <c r="AT26" i="26"/>
  <c r="AU24" i="26"/>
  <c r="AT27" i="26"/>
  <c r="AT20" i="26"/>
  <c r="AU18" i="26"/>
  <c r="AT21" i="26"/>
  <c r="AQ28" i="25"/>
  <c r="AR26" i="25"/>
  <c r="AS24" i="25"/>
  <c r="AR27" i="25"/>
  <c r="AP20" i="25"/>
  <c r="AP21" i="25"/>
  <c r="AR20" i="24"/>
  <c r="AR21" i="24"/>
  <c r="AQ22" i="24"/>
  <c r="AR16" i="25"/>
  <c r="AO22" i="25"/>
  <c r="AQ18" i="25"/>
  <c r="AP28" i="24"/>
  <c r="AR16" i="24"/>
  <c r="AQ27" i="24"/>
  <c r="AQ26" i="24"/>
  <c r="AR24" i="24"/>
  <c r="AS18" i="24"/>
  <c r="BO225" i="28" l="1"/>
  <c r="BU233" i="28"/>
  <c r="BO228" i="28"/>
  <c r="BU236" i="28"/>
  <c r="BZ242" i="28"/>
  <c r="CL256" i="28" s="1"/>
  <c r="CF250" i="28"/>
  <c r="CF247" i="28"/>
  <c r="BZ239" i="28"/>
  <c r="CL253" i="28" s="1"/>
  <c r="BJ219" i="28"/>
  <c r="BE29" i="27"/>
  <c r="BG151" i="28"/>
  <c r="BP171" i="28"/>
  <c r="CB197" i="28" s="1"/>
  <c r="BR177" i="28"/>
  <c r="CD203" i="28" s="1"/>
  <c r="BI157" i="28"/>
  <c r="BT173" i="28"/>
  <c r="CF199" i="28" s="1"/>
  <c r="BK153" i="28"/>
  <c r="BU182" i="28"/>
  <c r="CG208" i="28" s="1"/>
  <c r="BL162" i="28"/>
  <c r="BX188" i="28" s="1"/>
  <c r="CJ214" i="28" s="1"/>
  <c r="BM159" i="28"/>
  <c r="BY185" i="28" s="1"/>
  <c r="CK211" i="28" s="1"/>
  <c r="BV179" i="28"/>
  <c r="CH205" i="28" s="1"/>
  <c r="BS176" i="28"/>
  <c r="CE202" i="28" s="1"/>
  <c r="BJ156" i="28"/>
  <c r="BS175" i="28"/>
  <c r="CE201" i="28" s="1"/>
  <c r="BJ155" i="28"/>
  <c r="BK163" i="28"/>
  <c r="BW189" i="28" s="1"/>
  <c r="CI215" i="28" s="1"/>
  <c r="BT183" i="28"/>
  <c r="CF209" i="28" s="1"/>
  <c r="BL161" i="28"/>
  <c r="BX187" i="28" s="1"/>
  <c r="CJ213" i="28" s="1"/>
  <c r="BU181" i="28"/>
  <c r="CG207" i="28" s="1"/>
  <c r="BI147" i="28"/>
  <c r="BR167" i="28"/>
  <c r="CD193" i="28" s="1"/>
  <c r="BQ170" i="28"/>
  <c r="CC196" i="28" s="1"/>
  <c r="BH150" i="28"/>
  <c r="BH149" i="28"/>
  <c r="BQ169" i="28"/>
  <c r="CC195" i="28" s="1"/>
  <c r="BH39" i="28"/>
  <c r="BT77" i="28" s="1"/>
  <c r="CF115" i="28" s="1"/>
  <c r="BO65" i="28"/>
  <c r="CA103" i="28" s="1"/>
  <c r="BL51" i="28"/>
  <c r="BX89" i="28" s="1"/>
  <c r="CJ127" i="28" s="1"/>
  <c r="BN57" i="28"/>
  <c r="BZ95" i="28" s="1"/>
  <c r="CL133" i="28" s="1"/>
  <c r="BJ45" i="28"/>
  <c r="BV83" i="28" s="1"/>
  <c r="CH121" i="28" s="1"/>
  <c r="BF33" i="28"/>
  <c r="BR71" i="28" s="1"/>
  <c r="CD109" i="28" s="1"/>
  <c r="BB2" i="28"/>
  <c r="BF43" i="28"/>
  <c r="BR81" i="28" s="1"/>
  <c r="CD119" i="28" s="1"/>
  <c r="BM69" i="28"/>
  <c r="BY107" i="28" s="1"/>
  <c r="BJ55" i="28"/>
  <c r="BV93" i="28" s="1"/>
  <c r="CH131" i="28" s="1"/>
  <c r="BH49" i="28"/>
  <c r="BT87" i="28" s="1"/>
  <c r="CF125" i="28" s="1"/>
  <c r="BD37" i="28"/>
  <c r="BP75" i="28" s="1"/>
  <c r="CB113" i="28" s="1"/>
  <c r="BL61" i="28"/>
  <c r="BX99" i="28" s="1"/>
  <c r="CJ137" i="28" s="1"/>
  <c r="BG42" i="28"/>
  <c r="BS80" i="28" s="1"/>
  <c r="CE118" i="28" s="1"/>
  <c r="BN68" i="28"/>
  <c r="BZ106" i="28" s="1"/>
  <c r="BM60" i="28"/>
  <c r="BY98" i="28" s="1"/>
  <c r="CK136" i="28" s="1"/>
  <c r="BK54" i="28"/>
  <c r="BW92" i="28" s="1"/>
  <c r="CI130" i="28" s="1"/>
  <c r="BI48" i="28"/>
  <c r="BU86" i="28" s="1"/>
  <c r="CG124" i="28" s="1"/>
  <c r="BE36" i="28"/>
  <c r="BQ74" i="28" s="1"/>
  <c r="CC112" i="28" s="1"/>
  <c r="BA6" i="28"/>
  <c r="BN67" i="28"/>
  <c r="BZ105" i="28" s="1"/>
  <c r="BG41" i="28"/>
  <c r="BS79" i="28" s="1"/>
  <c r="CE117" i="28" s="1"/>
  <c r="BM59" i="28"/>
  <c r="BY97" i="28" s="1"/>
  <c r="CK135" i="28" s="1"/>
  <c r="BK53" i="28"/>
  <c r="BW91" i="28" s="1"/>
  <c r="CI129" i="28" s="1"/>
  <c r="BI47" i="28"/>
  <c r="BU85" i="28" s="1"/>
  <c r="CG123" i="28" s="1"/>
  <c r="BE35" i="28"/>
  <c r="BQ73" i="28" s="1"/>
  <c r="CC111" i="28" s="1"/>
  <c r="BE27" i="29"/>
  <c r="BD19" i="29"/>
  <c r="BD32" i="27"/>
  <c r="BJ222" i="28" s="1"/>
  <c r="BB27" i="27"/>
  <c r="BE145" i="28" s="1"/>
  <c r="BB21" i="27"/>
  <c r="BB31" i="28" s="1"/>
  <c r="AT28" i="26"/>
  <c r="BC25" i="27"/>
  <c r="BF143" i="28" s="1"/>
  <c r="BC26" i="27"/>
  <c r="BF144" i="28" s="1"/>
  <c r="BD23" i="27"/>
  <c r="BG141" i="28" s="1"/>
  <c r="BC19" i="27"/>
  <c r="BC29" i="28" s="1"/>
  <c r="BC20" i="27"/>
  <c r="BC30" i="28" s="1"/>
  <c r="BD17" i="27"/>
  <c r="BD27" i="28" s="1"/>
  <c r="AT22" i="26"/>
  <c r="AU21" i="26"/>
  <c r="AV18" i="26"/>
  <c r="AU20" i="26"/>
  <c r="AU26" i="26"/>
  <c r="AV24" i="26"/>
  <c r="AU27" i="26"/>
  <c r="AR28" i="25"/>
  <c r="AS27" i="25"/>
  <c r="AS26" i="25"/>
  <c r="AT24" i="25"/>
  <c r="AQ21" i="25"/>
  <c r="AQ20" i="25"/>
  <c r="AS20" i="24"/>
  <c r="AS21" i="24"/>
  <c r="AP22" i="25"/>
  <c r="AS16" i="25"/>
  <c r="AR18" i="25"/>
  <c r="AQ28" i="24"/>
  <c r="AR22" i="24"/>
  <c r="AR27" i="24"/>
  <c r="AS24" i="24"/>
  <c r="AR26" i="24"/>
  <c r="AT18" i="24"/>
  <c r="AS16" i="24"/>
  <c r="BP225" i="28" l="1"/>
  <c r="BV233" i="28"/>
  <c r="BV236" i="28"/>
  <c r="BP228" i="28"/>
  <c r="CG250" i="28"/>
  <c r="CA242" i="28"/>
  <c r="CM256" i="28" s="1"/>
  <c r="BK219" i="28"/>
  <c r="BF29" i="27"/>
  <c r="CA239" i="28"/>
  <c r="CM253" i="28" s="1"/>
  <c r="CG247" i="28"/>
  <c r="BI150" i="28"/>
  <c r="BR170" i="28"/>
  <c r="CD196" i="28" s="1"/>
  <c r="BT175" i="28"/>
  <c r="CF201" i="28" s="1"/>
  <c r="BK155" i="28"/>
  <c r="BU173" i="28"/>
  <c r="CG199" i="28" s="1"/>
  <c r="BL153" i="28"/>
  <c r="BJ147" i="28"/>
  <c r="BS167" i="28"/>
  <c r="CE193" i="28" s="1"/>
  <c r="BM162" i="28"/>
  <c r="BY188" i="28" s="1"/>
  <c r="CK214" i="28" s="1"/>
  <c r="BV182" i="28"/>
  <c r="CH208" i="28" s="1"/>
  <c r="BU183" i="28"/>
  <c r="CG209" i="28" s="1"/>
  <c r="BL163" i="28"/>
  <c r="BX189" i="28" s="1"/>
  <c r="CJ215" i="28" s="1"/>
  <c r="BT176" i="28"/>
  <c r="CF202" i="28" s="1"/>
  <c r="BK156" i="28"/>
  <c r="BV181" i="28"/>
  <c r="CH207" i="28" s="1"/>
  <c r="BM161" i="28"/>
  <c r="BY187" i="28" s="1"/>
  <c r="CK213" i="28" s="1"/>
  <c r="BN159" i="28"/>
  <c r="BZ185" i="28" s="1"/>
  <c r="CL211" i="28" s="1"/>
  <c r="BW179" i="28"/>
  <c r="CI205" i="28" s="1"/>
  <c r="BQ171" i="28"/>
  <c r="CC197" i="28" s="1"/>
  <c r="BH151" i="28"/>
  <c r="BI149" i="28"/>
  <c r="BR169" i="28"/>
  <c r="CD195" i="28" s="1"/>
  <c r="BS177" i="28"/>
  <c r="CE203" i="28" s="1"/>
  <c r="BJ157" i="28"/>
  <c r="BM51" i="28"/>
  <c r="BY89" i="28" s="1"/>
  <c r="CK127" i="28" s="1"/>
  <c r="BI39" i="28"/>
  <c r="BU77" i="28" s="1"/>
  <c r="CG115" i="28" s="1"/>
  <c r="BP65" i="28"/>
  <c r="CB103" i="28" s="1"/>
  <c r="BO57" i="28"/>
  <c r="CA95" i="28" s="1"/>
  <c r="CM133" i="28" s="1"/>
  <c r="BK45" i="28"/>
  <c r="BW83" i="28" s="1"/>
  <c r="CI121" i="28" s="1"/>
  <c r="BG33" i="28"/>
  <c r="BS71" i="28" s="1"/>
  <c r="CE109" i="28" s="1"/>
  <c r="BC2" i="28"/>
  <c r="BO67" i="28"/>
  <c r="CA105" i="28" s="1"/>
  <c r="BL53" i="28"/>
  <c r="BX91" i="28" s="1"/>
  <c r="CJ129" i="28" s="1"/>
  <c r="BN59" i="28"/>
  <c r="BZ97" i="28" s="1"/>
  <c r="CL135" i="28" s="1"/>
  <c r="BF35" i="28"/>
  <c r="BR73" i="28" s="1"/>
  <c r="CD111" i="28" s="1"/>
  <c r="BH41" i="28"/>
  <c r="BT79" i="28" s="1"/>
  <c r="CF117" i="28" s="1"/>
  <c r="BJ47" i="28"/>
  <c r="BV85" i="28" s="1"/>
  <c r="CH123" i="28" s="1"/>
  <c r="BN69" i="28"/>
  <c r="BZ107" i="28" s="1"/>
  <c r="BG43" i="28"/>
  <c r="BS81" i="28" s="1"/>
  <c r="CE119" i="28" s="1"/>
  <c r="BM61" i="28"/>
  <c r="BY99" i="28" s="1"/>
  <c r="CK137" i="28" s="1"/>
  <c r="BE37" i="28"/>
  <c r="BQ75" i="28" s="1"/>
  <c r="CC113" i="28" s="1"/>
  <c r="BI49" i="28"/>
  <c r="BU87" i="28" s="1"/>
  <c r="CG125" i="28" s="1"/>
  <c r="BK55" i="28"/>
  <c r="BW93" i="28" s="1"/>
  <c r="CI131" i="28" s="1"/>
  <c r="BO68" i="28"/>
  <c r="CA106" i="28" s="1"/>
  <c r="BL54" i="28"/>
  <c r="BX92" i="28" s="1"/>
  <c r="CJ130" i="28" s="1"/>
  <c r="BH42" i="28"/>
  <c r="BT80" i="28" s="1"/>
  <c r="CF118" i="28" s="1"/>
  <c r="BN60" i="28"/>
  <c r="BZ98" i="28" s="1"/>
  <c r="CL136" i="28" s="1"/>
  <c r="BJ48" i="28"/>
  <c r="BV86" i="28" s="1"/>
  <c r="CH124" i="28" s="1"/>
  <c r="BF36" i="28"/>
  <c r="BR74" i="28" s="1"/>
  <c r="CD112" i="28" s="1"/>
  <c r="BB6" i="28"/>
  <c r="BF27" i="29"/>
  <c r="BE19" i="29"/>
  <c r="BE32" i="27"/>
  <c r="BK222" i="28" s="1"/>
  <c r="BC27" i="27"/>
  <c r="BF145" i="28" s="1"/>
  <c r="BC21" i="27"/>
  <c r="BC31" i="28" s="1"/>
  <c r="AU28" i="26"/>
  <c r="BD20" i="27"/>
  <c r="BD30" i="28" s="1"/>
  <c r="BE17" i="27"/>
  <c r="BE27" i="28" s="1"/>
  <c r="BD19" i="27"/>
  <c r="BD29" i="28" s="1"/>
  <c r="BD26" i="27"/>
  <c r="BG144" i="28" s="1"/>
  <c r="BE23" i="27"/>
  <c r="BH141" i="28" s="1"/>
  <c r="BD25" i="27"/>
  <c r="BG143" i="28" s="1"/>
  <c r="AU22" i="26"/>
  <c r="AV27" i="26"/>
  <c r="AW24" i="26"/>
  <c r="AV26" i="26"/>
  <c r="AV21" i="26"/>
  <c r="AV20" i="26"/>
  <c r="AW18" i="26"/>
  <c r="AS28" i="25"/>
  <c r="AT27" i="25"/>
  <c r="AU24" i="25"/>
  <c r="AT26" i="25"/>
  <c r="AR21" i="25"/>
  <c r="AR20" i="25"/>
  <c r="AT21" i="24"/>
  <c r="AT20" i="24"/>
  <c r="AR28" i="24"/>
  <c r="AQ22" i="25"/>
  <c r="AT16" i="25"/>
  <c r="AS18" i="25"/>
  <c r="AS22" i="24"/>
  <c r="AS27" i="24"/>
  <c r="AS26" i="24"/>
  <c r="AT24" i="24"/>
  <c r="AU18" i="24"/>
  <c r="AT16" i="24"/>
  <c r="BQ228" i="28" l="1"/>
  <c r="BW236" i="28"/>
  <c r="BL219" i="28"/>
  <c r="BG29" i="27"/>
  <c r="BQ225" i="28"/>
  <c r="BW233" i="28"/>
  <c r="CH250" i="28"/>
  <c r="CB242" i="28"/>
  <c r="CN256" i="28" s="1"/>
  <c r="CB239" i="28"/>
  <c r="CN253" i="28" s="1"/>
  <c r="CH247" i="28"/>
  <c r="BV183" i="28"/>
  <c r="CH209" i="28" s="1"/>
  <c r="BM163" i="28"/>
  <c r="BY189" i="28" s="1"/>
  <c r="CK215" i="28" s="1"/>
  <c r="BW181" i="28"/>
  <c r="CI207" i="28" s="1"/>
  <c r="BN161" i="28"/>
  <c r="BZ187" i="28" s="1"/>
  <c r="CL213" i="28" s="1"/>
  <c r="BS169" i="28"/>
  <c r="CE195" i="28" s="1"/>
  <c r="BJ149" i="28"/>
  <c r="BI151" i="28"/>
  <c r="BR171" i="28"/>
  <c r="CD197" i="28" s="1"/>
  <c r="BV173" i="28"/>
  <c r="CH199" i="28" s="1"/>
  <c r="BM153" i="28"/>
  <c r="BK157" i="28"/>
  <c r="BT177" i="28"/>
  <c r="CF203" i="28" s="1"/>
  <c r="BW182" i="28"/>
  <c r="CI208" i="28" s="1"/>
  <c r="BN162" i="28"/>
  <c r="BZ188" i="28" s="1"/>
  <c r="CL214" i="28" s="1"/>
  <c r="BO159" i="28"/>
  <c r="CA185" i="28" s="1"/>
  <c r="CM211" i="28" s="1"/>
  <c r="BX179" i="28"/>
  <c r="CJ205" i="28" s="1"/>
  <c r="BK147" i="28"/>
  <c r="BT167" i="28"/>
  <c r="CF193" i="28" s="1"/>
  <c r="BJ150" i="28"/>
  <c r="BS170" i="28"/>
  <c r="CE196" i="28" s="1"/>
  <c r="BU175" i="28"/>
  <c r="CG201" i="28" s="1"/>
  <c r="BL155" i="28"/>
  <c r="BU176" i="28"/>
  <c r="CG202" i="28" s="1"/>
  <c r="BL156" i="28"/>
  <c r="BO69" i="28"/>
  <c r="CA107" i="28" s="1"/>
  <c r="BH43" i="28"/>
  <c r="BT81" i="28" s="1"/>
  <c r="CF119" i="28" s="1"/>
  <c r="BN61" i="28"/>
  <c r="BZ99" i="28" s="1"/>
  <c r="CL137" i="28" s="1"/>
  <c r="BF37" i="28"/>
  <c r="BR75" i="28" s="1"/>
  <c r="CD113" i="28" s="1"/>
  <c r="BJ49" i="28"/>
  <c r="BV87" i="28" s="1"/>
  <c r="CH125" i="28" s="1"/>
  <c r="BL55" i="28"/>
  <c r="BX93" i="28" s="1"/>
  <c r="CJ131" i="28" s="1"/>
  <c r="BI41" i="28"/>
  <c r="BU79" i="28" s="1"/>
  <c r="CG117" i="28" s="1"/>
  <c r="BP67" i="28"/>
  <c r="CB105" i="28" s="1"/>
  <c r="BG35" i="28"/>
  <c r="BS73" i="28" s="1"/>
  <c r="CE111" i="28" s="1"/>
  <c r="BO59" i="28"/>
  <c r="CA97" i="28" s="1"/>
  <c r="CM135" i="28" s="1"/>
  <c r="BM53" i="28"/>
  <c r="BY91" i="28" s="1"/>
  <c r="CK129" i="28" s="1"/>
  <c r="BK47" i="28"/>
  <c r="BW85" i="28" s="1"/>
  <c r="CI123" i="28" s="1"/>
  <c r="BQ65" i="28"/>
  <c r="CC103" i="28" s="1"/>
  <c r="BJ39" i="28"/>
  <c r="BV77" i="28" s="1"/>
  <c r="CH115" i="28" s="1"/>
  <c r="BN51" i="28"/>
  <c r="BZ89" i="28" s="1"/>
  <c r="CL127" i="28" s="1"/>
  <c r="BH33" i="28"/>
  <c r="BT71" i="28" s="1"/>
  <c r="CF109" i="28" s="1"/>
  <c r="BP57" i="28"/>
  <c r="CB95" i="28" s="1"/>
  <c r="CN133" i="28" s="1"/>
  <c r="BL45" i="28"/>
  <c r="BX83" i="28" s="1"/>
  <c r="CJ121" i="28" s="1"/>
  <c r="BD2" i="28"/>
  <c r="BP68" i="28"/>
  <c r="CB106" i="28" s="1"/>
  <c r="BM54" i="28"/>
  <c r="BY92" i="28" s="1"/>
  <c r="CK130" i="28" s="1"/>
  <c r="BI42" i="28"/>
  <c r="BU80" i="28" s="1"/>
  <c r="CG118" i="28" s="1"/>
  <c r="BG36" i="28"/>
  <c r="BS74" i="28" s="1"/>
  <c r="CE112" i="28" s="1"/>
  <c r="BO60" i="28"/>
  <c r="CA98" i="28" s="1"/>
  <c r="CM136" i="28" s="1"/>
  <c r="BK48" i="28"/>
  <c r="BW86" i="28" s="1"/>
  <c r="CI124" i="28" s="1"/>
  <c r="BC6" i="28"/>
  <c r="BG27" i="29"/>
  <c r="BF19" i="29"/>
  <c r="BF32" i="27"/>
  <c r="BL222" i="28" s="1"/>
  <c r="BD27" i="27"/>
  <c r="BG145" i="28" s="1"/>
  <c r="BD21" i="27"/>
  <c r="BD31" i="28" s="1"/>
  <c r="BE20" i="27"/>
  <c r="BE30" i="28" s="1"/>
  <c r="BF17" i="27"/>
  <c r="BF27" i="28" s="1"/>
  <c r="BE19" i="27"/>
  <c r="BE29" i="28" s="1"/>
  <c r="BE26" i="27"/>
  <c r="BH144" i="28" s="1"/>
  <c r="BF23" i="27"/>
  <c r="BI141" i="28" s="1"/>
  <c r="BE25" i="27"/>
  <c r="BH143" i="28" s="1"/>
  <c r="AV28" i="26"/>
  <c r="AV22" i="26"/>
  <c r="AW20" i="26"/>
  <c r="AX18" i="26"/>
  <c r="AW21" i="26"/>
  <c r="AW27" i="26"/>
  <c r="AX24" i="26"/>
  <c r="AW26" i="26"/>
  <c r="AT28" i="25"/>
  <c r="AU27" i="25"/>
  <c r="AU26" i="25"/>
  <c r="AV24" i="25"/>
  <c r="AS20" i="25"/>
  <c r="AS21" i="25"/>
  <c r="AU21" i="24"/>
  <c r="AU20" i="24"/>
  <c r="AU16" i="25"/>
  <c r="AR22" i="25"/>
  <c r="AT18" i="25"/>
  <c r="AT22" i="24"/>
  <c r="AS28" i="24"/>
  <c r="AV18" i="24"/>
  <c r="AU16" i="24"/>
  <c r="AT27" i="24"/>
  <c r="AT26" i="24"/>
  <c r="AU24" i="24"/>
  <c r="BM219" i="28" l="1"/>
  <c r="BH29" i="27"/>
  <c r="BR228" i="28"/>
  <c r="BX236" i="28"/>
  <c r="BR225" i="28"/>
  <c r="BX233" i="28"/>
  <c r="CI247" i="28"/>
  <c r="CC239" i="28"/>
  <c r="CO253" i="28" s="1"/>
  <c r="CI250" i="28"/>
  <c r="CC242" i="28"/>
  <c r="CO256" i="28" s="1"/>
  <c r="BV176" i="28"/>
  <c r="CH202" i="28" s="1"/>
  <c r="BM156" i="28"/>
  <c r="BN163" i="28"/>
  <c r="BZ189" i="28" s="1"/>
  <c r="CL215" i="28" s="1"/>
  <c r="BW183" i="28"/>
  <c r="CI209" i="28" s="1"/>
  <c r="BU177" i="28"/>
  <c r="CG203" i="28" s="1"/>
  <c r="BL157" i="28"/>
  <c r="BJ151" i="28"/>
  <c r="BS171" i="28"/>
  <c r="CE197" i="28" s="1"/>
  <c r="BT169" i="28"/>
  <c r="CF195" i="28" s="1"/>
  <c r="BK149" i="28"/>
  <c r="BO161" i="28"/>
  <c r="CA187" i="28" s="1"/>
  <c r="CM213" i="28" s="1"/>
  <c r="BX181" i="28"/>
  <c r="CJ207" i="28" s="1"/>
  <c r="BP159" i="28"/>
  <c r="CB185" i="28" s="1"/>
  <c r="CN211" i="28" s="1"/>
  <c r="BY179" i="28"/>
  <c r="CK205" i="28" s="1"/>
  <c r="BV175" i="28"/>
  <c r="CH201" i="28" s="1"/>
  <c r="BM155" i="28"/>
  <c r="BT170" i="28"/>
  <c r="CF196" i="28" s="1"/>
  <c r="BK150" i="28"/>
  <c r="BX182" i="28"/>
  <c r="CJ208" i="28" s="1"/>
  <c r="BO162" i="28"/>
  <c r="CA188" i="28" s="1"/>
  <c r="CM214" i="28" s="1"/>
  <c r="BU167" i="28"/>
  <c r="CG193" i="28" s="1"/>
  <c r="BL147" i="28"/>
  <c r="BW173" i="28"/>
  <c r="CI199" i="28" s="1"/>
  <c r="BN153" i="28"/>
  <c r="BP69" i="28"/>
  <c r="CB107" i="28" s="1"/>
  <c r="BM55" i="28"/>
  <c r="BY93" i="28" s="1"/>
  <c r="CK131" i="28" s="1"/>
  <c r="BI43" i="28"/>
  <c r="BU81" i="28" s="1"/>
  <c r="CG119" i="28" s="1"/>
  <c r="BO61" i="28"/>
  <c r="CA99" i="28" s="1"/>
  <c r="CM137" i="28" s="1"/>
  <c r="BK49" i="28"/>
  <c r="BW87" i="28" s="1"/>
  <c r="CI125" i="28" s="1"/>
  <c r="BG37" i="28"/>
  <c r="BS75" i="28" s="1"/>
  <c r="CE113" i="28" s="1"/>
  <c r="BQ68" i="28"/>
  <c r="CC106" i="28" s="1"/>
  <c r="BN54" i="28"/>
  <c r="BZ92" i="28" s="1"/>
  <c r="CL130" i="28" s="1"/>
  <c r="BJ42" i="28"/>
  <c r="BV80" i="28" s="1"/>
  <c r="CH118" i="28" s="1"/>
  <c r="BL48" i="28"/>
  <c r="BX86" i="28" s="1"/>
  <c r="CJ124" i="28" s="1"/>
  <c r="BH36" i="28"/>
  <c r="BT74" i="28" s="1"/>
  <c r="CF112" i="28" s="1"/>
  <c r="BP60" i="28"/>
  <c r="CB98" i="28" s="1"/>
  <c r="CN136" i="28" s="1"/>
  <c r="BD6" i="28"/>
  <c r="BQ67" i="28"/>
  <c r="CC105" i="28" s="1"/>
  <c r="BJ41" i="28"/>
  <c r="BV79" i="28" s="1"/>
  <c r="CH117" i="28" s="1"/>
  <c r="BH35" i="28"/>
  <c r="BT73" i="28" s="1"/>
  <c r="CF111" i="28" s="1"/>
  <c r="BN53" i="28"/>
  <c r="BZ91" i="28" s="1"/>
  <c r="CL129" i="28" s="1"/>
  <c r="BP59" i="28"/>
  <c r="CB97" i="28" s="1"/>
  <c r="CN135" i="28" s="1"/>
  <c r="BL47" i="28"/>
  <c r="BX85" i="28" s="1"/>
  <c r="CJ123" i="28" s="1"/>
  <c r="BK39" i="28"/>
  <c r="BW77" i="28" s="1"/>
  <c r="CI115" i="28" s="1"/>
  <c r="BR65" i="28"/>
  <c r="CD103" i="28" s="1"/>
  <c r="BQ57" i="28"/>
  <c r="CC95" i="28" s="1"/>
  <c r="CO133" i="28" s="1"/>
  <c r="BO51" i="28"/>
  <c r="CA89" i="28" s="1"/>
  <c r="CM127" i="28" s="1"/>
  <c r="BI33" i="28"/>
  <c r="BU71" i="28" s="1"/>
  <c r="CG109" i="28" s="1"/>
  <c r="BM45" i="28"/>
  <c r="BY83" i="28" s="1"/>
  <c r="CK121" i="28" s="1"/>
  <c r="BE2" i="28"/>
  <c r="BH27" i="29"/>
  <c r="BG19" i="29"/>
  <c r="BE21" i="27"/>
  <c r="BE31" i="28" s="1"/>
  <c r="BG32" i="27"/>
  <c r="BM222" i="28" s="1"/>
  <c r="BE27" i="27"/>
  <c r="BH145" i="28" s="1"/>
  <c r="BF25" i="27"/>
  <c r="BI143" i="28" s="1"/>
  <c r="BF26" i="27"/>
  <c r="BI144" i="28" s="1"/>
  <c r="BG23" i="27"/>
  <c r="BJ141" i="28" s="1"/>
  <c r="BF19" i="27"/>
  <c r="BF29" i="28" s="1"/>
  <c r="BF20" i="27"/>
  <c r="BF30" i="28" s="1"/>
  <c r="BG17" i="27"/>
  <c r="BG27" i="28" s="1"/>
  <c r="AW28" i="26"/>
  <c r="AW22" i="26"/>
  <c r="AX20" i="26"/>
  <c r="AX21" i="26"/>
  <c r="AY18" i="26"/>
  <c r="AX26" i="26"/>
  <c r="AX27" i="26"/>
  <c r="AY24" i="26"/>
  <c r="AU28" i="25"/>
  <c r="AV26" i="25"/>
  <c r="AV27" i="25"/>
  <c r="AW24" i="25"/>
  <c r="AT20" i="25"/>
  <c r="AT21" i="25"/>
  <c r="AV20" i="24"/>
  <c r="AV21" i="24"/>
  <c r="AU22" i="24"/>
  <c r="AS22" i="25"/>
  <c r="AV16" i="25"/>
  <c r="AU18" i="25"/>
  <c r="AT28" i="24"/>
  <c r="AU27" i="24"/>
  <c r="AU26" i="24"/>
  <c r="AV24" i="24"/>
  <c r="AV16" i="24"/>
  <c r="AW18" i="24"/>
  <c r="BS225" i="28" l="1"/>
  <c r="BY233" i="28"/>
  <c r="CJ250" i="28"/>
  <c r="CD242" i="28"/>
  <c r="CP256" i="28" s="1"/>
  <c r="BS228" i="28"/>
  <c r="BY236" i="28"/>
  <c r="CJ247" i="28"/>
  <c r="CD239" i="28"/>
  <c r="CP253" i="28" s="1"/>
  <c r="BN219" i="28"/>
  <c r="BI29" i="27"/>
  <c r="BP161" i="28"/>
  <c r="CB187" i="28" s="1"/>
  <c r="CN213" i="28" s="1"/>
  <c r="BY181" i="28"/>
  <c r="CK207" i="28" s="1"/>
  <c r="BM147" i="28"/>
  <c r="BV167" i="28"/>
  <c r="CH193" i="28" s="1"/>
  <c r="BV177" i="28"/>
  <c r="CH203" i="28" s="1"/>
  <c r="BM157" i="28"/>
  <c r="BK151" i="28"/>
  <c r="BT171" i="28"/>
  <c r="CF197" i="28" s="1"/>
  <c r="BX173" i="28"/>
  <c r="CJ199" i="28" s="1"/>
  <c r="BO153" i="28"/>
  <c r="BN156" i="28"/>
  <c r="BW176" i="28"/>
  <c r="CI202" i="28" s="1"/>
  <c r="BW175" i="28"/>
  <c r="CI201" i="28" s="1"/>
  <c r="BN155" i="28"/>
  <c r="BO163" i="28"/>
  <c r="CA189" i="28" s="1"/>
  <c r="CM215" i="28" s="1"/>
  <c r="BX183" i="28"/>
  <c r="CJ209" i="28" s="1"/>
  <c r="BP162" i="28"/>
  <c r="CB188" i="28" s="1"/>
  <c r="CN214" i="28" s="1"/>
  <c r="BY182" i="28"/>
  <c r="CK208" i="28" s="1"/>
  <c r="BQ159" i="28"/>
  <c r="CC185" i="28" s="1"/>
  <c r="CO211" i="28" s="1"/>
  <c r="BZ179" i="28"/>
  <c r="CL205" i="28" s="1"/>
  <c r="BL150" i="28"/>
  <c r="BU170" i="28"/>
  <c r="CG196" i="28" s="1"/>
  <c r="BL149" i="28"/>
  <c r="BU169" i="28"/>
  <c r="CG195" i="28" s="1"/>
  <c r="BQ69" i="28"/>
  <c r="CC107" i="28" s="1"/>
  <c r="BJ43" i="28"/>
  <c r="BV81" i="28" s="1"/>
  <c r="CH119" i="28" s="1"/>
  <c r="BP61" i="28"/>
  <c r="CB99" i="28" s="1"/>
  <c r="CN137" i="28" s="1"/>
  <c r="BL49" i="28"/>
  <c r="BX87" i="28" s="1"/>
  <c r="CJ125" i="28" s="1"/>
  <c r="BH37" i="28"/>
  <c r="BT75" i="28" s="1"/>
  <c r="CF113" i="28" s="1"/>
  <c r="BN55" i="28"/>
  <c r="BZ93" i="28" s="1"/>
  <c r="CL131" i="28" s="1"/>
  <c r="BO53" i="28"/>
  <c r="CA91" i="28" s="1"/>
  <c r="CM129" i="28" s="1"/>
  <c r="BK41" i="28"/>
  <c r="BW79" i="28" s="1"/>
  <c r="CI117" i="28" s="1"/>
  <c r="BR67" i="28"/>
  <c r="CD105" i="28" s="1"/>
  <c r="BM47" i="28"/>
  <c r="BY85" i="28" s="1"/>
  <c r="CK123" i="28" s="1"/>
  <c r="BI35" i="28"/>
  <c r="BU73" i="28" s="1"/>
  <c r="CG111" i="28" s="1"/>
  <c r="BQ59" i="28"/>
  <c r="CC97" i="28" s="1"/>
  <c r="CO135" i="28" s="1"/>
  <c r="BR68" i="28"/>
  <c r="CD106" i="28" s="1"/>
  <c r="BO54" i="28"/>
  <c r="CA92" i="28" s="1"/>
  <c r="CM130" i="28" s="1"/>
  <c r="BK42" i="28"/>
  <c r="BW80" i="28" s="1"/>
  <c r="CI118" i="28" s="1"/>
  <c r="BI36" i="28"/>
  <c r="BU74" i="28" s="1"/>
  <c r="CG112" i="28" s="1"/>
  <c r="BM48" i="28"/>
  <c r="BY86" i="28" s="1"/>
  <c r="CK124" i="28" s="1"/>
  <c r="BQ60" i="28"/>
  <c r="CC98" i="28" s="1"/>
  <c r="CO136" i="28" s="1"/>
  <c r="BE6" i="28"/>
  <c r="BS65" i="28"/>
  <c r="CE103" i="28" s="1"/>
  <c r="BL39" i="28"/>
  <c r="BX77" i="28" s="1"/>
  <c r="CJ115" i="28" s="1"/>
  <c r="BP51" i="28"/>
  <c r="CB89" i="28" s="1"/>
  <c r="CN127" i="28" s="1"/>
  <c r="BJ33" i="28"/>
  <c r="BV71" i="28" s="1"/>
  <c r="CH109" i="28" s="1"/>
  <c r="BN45" i="28"/>
  <c r="BZ83" i="28" s="1"/>
  <c r="CL121" i="28" s="1"/>
  <c r="BR57" i="28"/>
  <c r="CD95" i="28" s="1"/>
  <c r="CP133" i="28" s="1"/>
  <c r="BF2" i="28"/>
  <c r="BI27" i="29"/>
  <c r="BH19" i="29"/>
  <c r="BH32" i="27"/>
  <c r="BN222" i="28" s="1"/>
  <c r="BF27" i="27"/>
  <c r="BI145" i="28" s="1"/>
  <c r="BF21" i="27"/>
  <c r="BF31" i="28" s="1"/>
  <c r="BG19" i="27"/>
  <c r="BG29" i="28" s="1"/>
  <c r="BG20" i="27"/>
  <c r="BG30" i="28" s="1"/>
  <c r="BH17" i="27"/>
  <c r="BH27" i="28" s="1"/>
  <c r="BG25" i="27"/>
  <c r="BJ143" i="28" s="1"/>
  <c r="BG26" i="27"/>
  <c r="BJ144" i="28" s="1"/>
  <c r="BH23" i="27"/>
  <c r="BK141" i="28" s="1"/>
  <c r="AX28" i="26"/>
  <c r="AX22" i="26"/>
  <c r="AY21" i="26"/>
  <c r="AZ18" i="26"/>
  <c r="AY20" i="26"/>
  <c r="AY26" i="26"/>
  <c r="AY27" i="26"/>
  <c r="AZ24" i="26"/>
  <c r="AV28" i="25"/>
  <c r="AW27" i="25"/>
  <c r="AX24" i="25"/>
  <c r="AW26" i="25"/>
  <c r="AU21" i="25"/>
  <c r="AU20" i="25"/>
  <c r="AW20" i="24"/>
  <c r="AW21" i="24"/>
  <c r="AV22" i="24"/>
  <c r="AT22" i="25"/>
  <c r="AW16" i="25"/>
  <c r="AV18" i="25"/>
  <c r="AU28" i="24"/>
  <c r="AX18" i="24"/>
  <c r="AW24" i="24"/>
  <c r="AV26" i="24"/>
  <c r="AV27" i="24"/>
  <c r="AW16" i="24"/>
  <c r="BT225" i="28" l="1"/>
  <c r="BZ233" i="28"/>
  <c r="BT228" i="28"/>
  <c r="BZ236" i="28"/>
  <c r="BO219" i="28"/>
  <c r="BJ29" i="27"/>
  <c r="CK250" i="28"/>
  <c r="CE242" i="28"/>
  <c r="CQ256" i="28" s="1"/>
  <c r="CK247" i="28"/>
  <c r="CE239" i="28"/>
  <c r="CQ253" i="28" s="1"/>
  <c r="BU171" i="28"/>
  <c r="CG197" i="28" s="1"/>
  <c r="BL151" i="28"/>
  <c r="BX175" i="28"/>
  <c r="CJ201" i="28" s="1"/>
  <c r="BO155" i="28"/>
  <c r="BQ162" i="28"/>
  <c r="CC188" i="28" s="1"/>
  <c r="CO214" i="28" s="1"/>
  <c r="BZ182" i="28"/>
  <c r="CL208" i="28" s="1"/>
  <c r="BW177" i="28"/>
  <c r="CI203" i="28" s="1"/>
  <c r="BN157" i="28"/>
  <c r="BY173" i="28"/>
  <c r="CK199" i="28" s="1"/>
  <c r="BP153" i="28"/>
  <c r="BM149" i="28"/>
  <c r="BV169" i="28"/>
  <c r="CH195" i="28" s="1"/>
  <c r="BN147" i="28"/>
  <c r="BW167" i="28"/>
  <c r="CI193" i="28" s="1"/>
  <c r="BZ181" i="28"/>
  <c r="CL207" i="28" s="1"/>
  <c r="BQ161" i="28"/>
  <c r="CC187" i="28" s="1"/>
  <c r="CO213" i="28" s="1"/>
  <c r="BR159" i="28"/>
  <c r="CD185" i="28" s="1"/>
  <c r="CP211" i="28" s="1"/>
  <c r="CA179" i="28"/>
  <c r="CM205" i="28" s="1"/>
  <c r="BP163" i="28"/>
  <c r="CB189" i="28" s="1"/>
  <c r="CN215" i="28" s="1"/>
  <c r="BY183" i="28"/>
  <c r="CK209" i="28" s="1"/>
  <c r="BM150" i="28"/>
  <c r="BV170" i="28"/>
  <c r="CH196" i="28" s="1"/>
  <c r="BX176" i="28"/>
  <c r="CJ202" i="28" s="1"/>
  <c r="BO156" i="28"/>
  <c r="BL41" i="28"/>
  <c r="BX79" i="28" s="1"/>
  <c r="CJ117" i="28" s="1"/>
  <c r="BS67" i="28"/>
  <c r="CE105" i="28" s="1"/>
  <c r="BR59" i="28"/>
  <c r="CD97" i="28" s="1"/>
  <c r="CP135" i="28" s="1"/>
  <c r="BN47" i="28"/>
  <c r="BZ85" i="28" s="1"/>
  <c r="CL123" i="28" s="1"/>
  <c r="BP53" i="28"/>
  <c r="CB91" i="28" s="1"/>
  <c r="CN129" i="28" s="1"/>
  <c r="BJ35" i="28"/>
  <c r="BV73" i="28" s="1"/>
  <c r="CH111" i="28" s="1"/>
  <c r="BR69" i="28"/>
  <c r="CD107" i="28" s="1"/>
  <c r="BO55" i="28"/>
  <c r="CA93" i="28" s="1"/>
  <c r="CM131" i="28" s="1"/>
  <c r="BK43" i="28"/>
  <c r="BW81" i="28" s="1"/>
  <c r="CI119" i="28" s="1"/>
  <c r="BQ61" i="28"/>
  <c r="CC99" i="28" s="1"/>
  <c r="CO137" i="28" s="1"/>
  <c r="BM49" i="28"/>
  <c r="BY87" i="28" s="1"/>
  <c r="CK125" i="28" s="1"/>
  <c r="BI37" i="28"/>
  <c r="BU75" i="28" s="1"/>
  <c r="CG113" i="28" s="1"/>
  <c r="BS68" i="28"/>
  <c r="CE106" i="28" s="1"/>
  <c r="BP54" i="28"/>
  <c r="CB92" i="28" s="1"/>
  <c r="CN130" i="28" s="1"/>
  <c r="BL42" i="28"/>
  <c r="BX80" i="28" s="1"/>
  <c r="CJ118" i="28" s="1"/>
  <c r="BR60" i="28"/>
  <c r="CD98" i="28" s="1"/>
  <c r="CP136" i="28" s="1"/>
  <c r="BN48" i="28"/>
  <c r="BZ86" i="28" s="1"/>
  <c r="CL124" i="28" s="1"/>
  <c r="BJ36" i="28"/>
  <c r="BV74" i="28" s="1"/>
  <c r="CH112" i="28" s="1"/>
  <c r="BF6" i="28"/>
  <c r="BM39" i="28"/>
  <c r="BY77" i="28" s="1"/>
  <c r="CK115" i="28" s="1"/>
  <c r="BT65" i="28"/>
  <c r="CF103" i="28" s="1"/>
  <c r="BS57" i="28"/>
  <c r="CE95" i="28" s="1"/>
  <c r="CQ133" i="28" s="1"/>
  <c r="BQ51" i="28"/>
  <c r="CC89" i="28" s="1"/>
  <c r="CO127" i="28" s="1"/>
  <c r="BO45" i="28"/>
  <c r="CA83" i="28" s="1"/>
  <c r="CM121" i="28" s="1"/>
  <c r="BK33" i="28"/>
  <c r="BW71" i="28" s="1"/>
  <c r="CI109" i="28" s="1"/>
  <c r="BG2" i="28"/>
  <c r="BJ27" i="29"/>
  <c r="BI19" i="29"/>
  <c r="BI32" i="27"/>
  <c r="BO222" i="28" s="1"/>
  <c r="BG27" i="27"/>
  <c r="BJ145" i="28" s="1"/>
  <c r="BG21" i="27"/>
  <c r="BG31" i="28" s="1"/>
  <c r="BH26" i="27"/>
  <c r="BK144" i="28" s="1"/>
  <c r="BI23" i="27"/>
  <c r="BL141" i="28" s="1"/>
  <c r="BH25" i="27"/>
  <c r="BK143" i="28" s="1"/>
  <c r="BH20" i="27"/>
  <c r="BH30" i="28" s="1"/>
  <c r="BI17" i="27"/>
  <c r="BI27" i="28" s="1"/>
  <c r="BH19" i="27"/>
  <c r="BH29" i="28" s="1"/>
  <c r="AY28" i="26"/>
  <c r="AY22" i="26"/>
  <c r="AZ27" i="26"/>
  <c r="BA24" i="26"/>
  <c r="AZ26" i="26"/>
  <c r="AZ21" i="26"/>
  <c r="AZ20" i="26"/>
  <c r="BA18" i="26"/>
  <c r="AW28" i="25"/>
  <c r="AX27" i="25"/>
  <c r="AY24" i="25"/>
  <c r="AX26" i="25"/>
  <c r="AV21" i="25"/>
  <c r="AV20" i="25"/>
  <c r="AX21" i="24"/>
  <c r="AX20" i="24"/>
  <c r="AW22" i="24"/>
  <c r="AU22" i="25"/>
  <c r="AX16" i="25"/>
  <c r="AW18" i="25"/>
  <c r="AV28" i="24"/>
  <c r="AX16" i="24"/>
  <c r="AW27" i="24"/>
  <c r="AW26" i="24"/>
  <c r="AX24" i="24"/>
  <c r="AY18" i="24"/>
  <c r="BU225" i="28" l="1"/>
  <c r="CA233" i="28"/>
  <c r="BU228" i="28"/>
  <c r="CA236" i="28"/>
  <c r="CF242" i="28"/>
  <c r="CR256" i="28" s="1"/>
  <c r="CL250" i="28"/>
  <c r="BP219" i="28"/>
  <c r="BK29" i="27"/>
  <c r="CF239" i="28"/>
  <c r="CR253" i="28" s="1"/>
  <c r="CL247" i="28"/>
  <c r="CA182" i="28"/>
  <c r="CM208" i="28" s="1"/>
  <c r="BR162" i="28"/>
  <c r="CD188" i="28" s="1"/>
  <c r="CP214" i="28" s="1"/>
  <c r="BQ163" i="28"/>
  <c r="CC189" i="28" s="1"/>
  <c r="CO215" i="28" s="1"/>
  <c r="BZ183" i="28"/>
  <c r="CL209" i="28" s="1"/>
  <c r="BW169" i="28"/>
  <c r="CI195" i="28" s="1"/>
  <c r="BN149" i="28"/>
  <c r="BY175" i="28"/>
  <c r="CK201" i="28" s="1"/>
  <c r="BP155" i="28"/>
  <c r="CB179" i="28"/>
  <c r="CN205" i="28" s="1"/>
  <c r="BS159" i="28"/>
  <c r="CE185" i="28" s="1"/>
  <c r="CQ211" i="28" s="1"/>
  <c r="BO157" i="28"/>
  <c r="BX177" i="28"/>
  <c r="CJ203" i="28" s="1"/>
  <c r="CA181" i="28"/>
  <c r="CM207" i="28" s="1"/>
  <c r="BR161" i="28"/>
  <c r="CD187" i="28" s="1"/>
  <c r="CP213" i="28" s="1"/>
  <c r="BM151" i="28"/>
  <c r="BV171" i="28"/>
  <c r="CH197" i="28" s="1"/>
  <c r="BO147" i="28"/>
  <c r="BX167" i="28"/>
  <c r="CJ193" i="28" s="1"/>
  <c r="BN150" i="28"/>
  <c r="BW170" i="28"/>
  <c r="CI196" i="28" s="1"/>
  <c r="BY176" i="28"/>
  <c r="CK202" i="28" s="1"/>
  <c r="BP156" i="28"/>
  <c r="BZ173" i="28"/>
  <c r="CL199" i="28" s="1"/>
  <c r="BQ153" i="28"/>
  <c r="BT67" i="28"/>
  <c r="CF105" i="28" s="1"/>
  <c r="BK35" i="28"/>
  <c r="BW73" i="28" s="1"/>
  <c r="CI111" i="28" s="1"/>
  <c r="BM41" i="28"/>
  <c r="BY79" i="28" s="1"/>
  <c r="CK117" i="28" s="1"/>
  <c r="BQ53" i="28"/>
  <c r="CC91" i="28" s="1"/>
  <c r="CO129" i="28" s="1"/>
  <c r="BS59" i="28"/>
  <c r="CE97" i="28" s="1"/>
  <c r="CQ135" i="28" s="1"/>
  <c r="BO47" i="28"/>
  <c r="CA85" i="28" s="1"/>
  <c r="CM123" i="28" s="1"/>
  <c r="BU65" i="28"/>
  <c r="CG103" i="28" s="1"/>
  <c r="BR51" i="28"/>
  <c r="CD89" i="28" s="1"/>
  <c r="CP127" i="28" s="1"/>
  <c r="BP45" i="28"/>
  <c r="CB83" i="28" s="1"/>
  <c r="CN121" i="28" s="1"/>
  <c r="BL33" i="28"/>
  <c r="BX71" i="28" s="1"/>
  <c r="CJ109" i="28" s="1"/>
  <c r="BN39" i="28"/>
  <c r="BZ77" i="28" s="1"/>
  <c r="CL115" i="28" s="1"/>
  <c r="BT57" i="28"/>
  <c r="CF95" i="28" s="1"/>
  <c r="CR133" i="28" s="1"/>
  <c r="BH2" i="28"/>
  <c r="BT68" i="28"/>
  <c r="CF106" i="28" s="1"/>
  <c r="BQ54" i="28"/>
  <c r="CC92" i="28" s="1"/>
  <c r="CO130" i="28" s="1"/>
  <c r="BM42" i="28"/>
  <c r="BY80" i="28" s="1"/>
  <c r="CK118" i="28" s="1"/>
  <c r="BS60" i="28"/>
  <c r="CE98" i="28" s="1"/>
  <c r="CQ136" i="28" s="1"/>
  <c r="BO48" i="28"/>
  <c r="CA86" i="28" s="1"/>
  <c r="CM124" i="28" s="1"/>
  <c r="BK36" i="28"/>
  <c r="BW74" i="28" s="1"/>
  <c r="CI112" i="28" s="1"/>
  <c r="BG6" i="28"/>
  <c r="BS69" i="28"/>
  <c r="CE107" i="28" s="1"/>
  <c r="BL43" i="28"/>
  <c r="BX81" i="28" s="1"/>
  <c r="CJ119" i="28" s="1"/>
  <c r="BR61" i="28"/>
  <c r="CD99" i="28" s="1"/>
  <c r="CP137" i="28" s="1"/>
  <c r="BP55" i="28"/>
  <c r="CB93" i="28" s="1"/>
  <c r="CN131" i="28" s="1"/>
  <c r="BN49" i="28"/>
  <c r="BZ87" i="28" s="1"/>
  <c r="CL125" i="28" s="1"/>
  <c r="BJ37" i="28"/>
  <c r="BV75" i="28" s="1"/>
  <c r="CH113" i="28" s="1"/>
  <c r="BK27" i="29"/>
  <c r="BJ19" i="29"/>
  <c r="BH21" i="27"/>
  <c r="BH31" i="28" s="1"/>
  <c r="AZ28" i="26"/>
  <c r="BJ32" i="27"/>
  <c r="BP222" i="28" s="1"/>
  <c r="BH27" i="27"/>
  <c r="BK145" i="28" s="1"/>
  <c r="BI20" i="27"/>
  <c r="BI30" i="28" s="1"/>
  <c r="BJ17" i="27"/>
  <c r="BJ27" i="28" s="1"/>
  <c r="BI19" i="27"/>
  <c r="BI29" i="28" s="1"/>
  <c r="BI26" i="27"/>
  <c r="BL144" i="28" s="1"/>
  <c r="BJ23" i="27"/>
  <c r="BM141" i="28" s="1"/>
  <c r="BI25" i="27"/>
  <c r="BL143" i="28" s="1"/>
  <c r="AZ22" i="26"/>
  <c r="BA20" i="26"/>
  <c r="BA21" i="26"/>
  <c r="BB18" i="26"/>
  <c r="BA27" i="26"/>
  <c r="BB24" i="26"/>
  <c r="BA26" i="26"/>
  <c r="AX28" i="25"/>
  <c r="AY27" i="25"/>
  <c r="AY26" i="25"/>
  <c r="AZ24" i="25"/>
  <c r="AW20" i="25"/>
  <c r="AW21" i="25"/>
  <c r="AY21" i="24"/>
  <c r="AY20" i="24"/>
  <c r="AV22" i="25"/>
  <c r="AY16" i="25"/>
  <c r="AX18" i="25"/>
  <c r="AX22" i="24"/>
  <c r="AW28" i="24"/>
  <c r="AZ18" i="24"/>
  <c r="AX27" i="24"/>
  <c r="AX26" i="24"/>
  <c r="AY24" i="24"/>
  <c r="AY16" i="24"/>
  <c r="CB236" i="28" l="1"/>
  <c r="BV228" i="28"/>
  <c r="BQ219" i="28"/>
  <c r="BL29" i="27"/>
  <c r="CM250" i="28"/>
  <c r="CG242" i="28"/>
  <c r="CS256" i="28" s="1"/>
  <c r="CB233" i="28"/>
  <c r="BV225" i="28"/>
  <c r="CM247" i="28"/>
  <c r="CG239" i="28"/>
  <c r="CS253" i="28" s="1"/>
  <c r="BS161" i="28"/>
  <c r="CE187" i="28" s="1"/>
  <c r="CQ213" i="28" s="1"/>
  <c r="CB181" i="28"/>
  <c r="CN207" i="28" s="1"/>
  <c r="BZ176" i="28"/>
  <c r="CL202" i="28" s="1"/>
  <c r="BQ156" i="28"/>
  <c r="BY177" i="28"/>
  <c r="CK203" i="28" s="1"/>
  <c r="BP157" i="28"/>
  <c r="BR163" i="28"/>
  <c r="CD189" i="28" s="1"/>
  <c r="CP215" i="28" s="1"/>
  <c r="CA183" i="28"/>
  <c r="CM209" i="28" s="1"/>
  <c r="BX170" i="28"/>
  <c r="CJ196" i="28" s="1"/>
  <c r="BO150" i="28"/>
  <c r="BX169" i="28"/>
  <c r="CJ195" i="28" s="1"/>
  <c r="BO149" i="28"/>
  <c r="BS162" i="28"/>
  <c r="CE188" i="28" s="1"/>
  <c r="CQ214" i="28" s="1"/>
  <c r="CB182" i="28"/>
  <c r="CN208" i="28" s="1"/>
  <c r="BQ155" i="28"/>
  <c r="BZ175" i="28"/>
  <c r="CL201" i="28" s="1"/>
  <c r="BN151" i="28"/>
  <c r="BW171" i="28"/>
  <c r="CI197" i="28" s="1"/>
  <c r="CC179" i="28"/>
  <c r="CO205" i="28" s="1"/>
  <c r="BT159" i="28"/>
  <c r="CF185" i="28" s="1"/>
  <c r="CR211" i="28" s="1"/>
  <c r="BP147" i="28"/>
  <c r="BY167" i="28"/>
  <c r="CK193" i="28" s="1"/>
  <c r="CA173" i="28"/>
  <c r="CM199" i="28" s="1"/>
  <c r="BR153" i="28"/>
  <c r="BT60" i="28"/>
  <c r="CF98" i="28" s="1"/>
  <c r="CR136" i="28" s="1"/>
  <c r="BU68" i="28"/>
  <c r="CG106" i="28" s="1"/>
  <c r="BR54" i="28"/>
  <c r="CD92" i="28" s="1"/>
  <c r="CP130" i="28" s="1"/>
  <c r="BL36" i="28"/>
  <c r="BX74" i="28" s="1"/>
  <c r="CJ112" i="28" s="1"/>
  <c r="BP48" i="28"/>
  <c r="CB86" i="28" s="1"/>
  <c r="CN124" i="28" s="1"/>
  <c r="BN42" i="28"/>
  <c r="BZ80" i="28" s="1"/>
  <c r="CL118" i="28" s="1"/>
  <c r="BH6" i="28"/>
  <c r="BT69" i="28"/>
  <c r="CF107" i="28" s="1"/>
  <c r="BQ55" i="28"/>
  <c r="CC93" i="28" s="1"/>
  <c r="CO131" i="28" s="1"/>
  <c r="BM43" i="28"/>
  <c r="BY81" i="28" s="1"/>
  <c r="CK119" i="28" s="1"/>
  <c r="BS61" i="28"/>
  <c r="CE99" i="28" s="1"/>
  <c r="CQ137" i="28" s="1"/>
  <c r="BK37" i="28"/>
  <c r="BW75" i="28" s="1"/>
  <c r="CI113" i="28" s="1"/>
  <c r="BO49" i="28"/>
  <c r="CA87" i="28" s="1"/>
  <c r="CM125" i="28" s="1"/>
  <c r="BV65" i="28"/>
  <c r="CH103" i="28" s="1"/>
  <c r="BO39" i="28"/>
  <c r="CA77" i="28" s="1"/>
  <c r="CM115" i="28" s="1"/>
  <c r="BM33" i="28"/>
  <c r="BS51" i="28"/>
  <c r="CE89" i="28" s="1"/>
  <c r="CQ127" i="28" s="1"/>
  <c r="BU57" i="28"/>
  <c r="CG95" i="28" s="1"/>
  <c r="CS133" i="28" s="1"/>
  <c r="BQ45" i="28"/>
  <c r="CC83" i="28" s="1"/>
  <c r="CO121" i="28" s="1"/>
  <c r="BI2" i="28"/>
  <c r="BU67" i="28"/>
  <c r="CG105" i="28" s="1"/>
  <c r="BT59" i="28"/>
  <c r="CF97" i="28" s="1"/>
  <c r="CR135" i="28" s="1"/>
  <c r="BR53" i="28"/>
  <c r="CD91" i="28" s="1"/>
  <c r="CP129" i="28" s="1"/>
  <c r="BN41" i="28"/>
  <c r="BZ79" i="28" s="1"/>
  <c r="CL117" i="28" s="1"/>
  <c r="BL35" i="28"/>
  <c r="BX73" i="28" s="1"/>
  <c r="CJ111" i="28" s="1"/>
  <c r="BP47" i="28"/>
  <c r="CB85" i="28" s="1"/>
  <c r="CN123" i="28" s="1"/>
  <c r="BL27" i="29"/>
  <c r="BK19" i="29"/>
  <c r="BI27" i="27"/>
  <c r="BL145" i="28" s="1"/>
  <c r="BK32" i="27"/>
  <c r="BQ222" i="28" s="1"/>
  <c r="BI21" i="27"/>
  <c r="BI31" i="28" s="1"/>
  <c r="BJ25" i="27"/>
  <c r="BM143" i="28" s="1"/>
  <c r="BK23" i="27"/>
  <c r="BN141" i="28" s="1"/>
  <c r="BJ26" i="27"/>
  <c r="BM144" i="28" s="1"/>
  <c r="BJ19" i="27"/>
  <c r="BJ29" i="28" s="1"/>
  <c r="BJ20" i="27"/>
  <c r="BJ30" i="28" s="1"/>
  <c r="BK17" i="27"/>
  <c r="BK27" i="28" s="1"/>
  <c r="BA28" i="26"/>
  <c r="BA22" i="26"/>
  <c r="BB20" i="26"/>
  <c r="BC18" i="26"/>
  <c r="BB21" i="26"/>
  <c r="BB26" i="26"/>
  <c r="BC24" i="26"/>
  <c r="BB27" i="26"/>
  <c r="AY28" i="25"/>
  <c r="AZ26" i="25"/>
  <c r="AZ27" i="25"/>
  <c r="BA24" i="25"/>
  <c r="AX20" i="25"/>
  <c r="AX21" i="25"/>
  <c r="AZ20" i="24"/>
  <c r="AZ21" i="24"/>
  <c r="AZ16" i="25"/>
  <c r="AW22" i="25"/>
  <c r="AY18" i="25"/>
  <c r="AX28" i="24"/>
  <c r="AY22" i="24"/>
  <c r="AZ16" i="24"/>
  <c r="AY27" i="24"/>
  <c r="AY26" i="24"/>
  <c r="AZ24" i="24"/>
  <c r="BA18" i="24"/>
  <c r="CN250" i="28" l="1"/>
  <c r="CH242" i="28"/>
  <c r="CT256" i="28" s="1"/>
  <c r="BW228" i="28"/>
  <c r="CC236" i="28"/>
  <c r="E9" i="27"/>
  <c r="BR219" i="28"/>
  <c r="CN247" i="28"/>
  <c r="CH239" i="28"/>
  <c r="CT253" i="28" s="1"/>
  <c r="BW225" i="28"/>
  <c r="CC233" i="28"/>
  <c r="CC181" i="28"/>
  <c r="CO207" i="28" s="1"/>
  <c r="BT161" i="28"/>
  <c r="CF187" i="28" s="1"/>
  <c r="CR213" i="28" s="1"/>
  <c r="BP149" i="28"/>
  <c r="BY169" i="28"/>
  <c r="CK195" i="28" s="1"/>
  <c r="BU159" i="28"/>
  <c r="CG185" i="28" s="1"/>
  <c r="CS211" i="28" s="1"/>
  <c r="CD179" i="28"/>
  <c r="CP205" i="28" s="1"/>
  <c r="BR155" i="28"/>
  <c r="CA175" i="28"/>
  <c r="CM201" i="28" s="1"/>
  <c r="BY170" i="28"/>
  <c r="CK196" i="28" s="1"/>
  <c r="BP150" i="28"/>
  <c r="CA176" i="28"/>
  <c r="CM202" i="28" s="1"/>
  <c r="BR156" i="28"/>
  <c r="BS163" i="28"/>
  <c r="CE189" i="28" s="1"/>
  <c r="CQ215" i="28" s="1"/>
  <c r="CB183" i="28"/>
  <c r="CN209" i="28" s="1"/>
  <c r="BT162" i="28"/>
  <c r="CF188" i="28" s="1"/>
  <c r="CR214" i="28" s="1"/>
  <c r="CC182" i="28"/>
  <c r="CO208" i="28" s="1"/>
  <c r="BQ147" i="28"/>
  <c r="BZ167" i="28"/>
  <c r="C141" i="28"/>
  <c r="C142" i="28"/>
  <c r="BO151" i="28"/>
  <c r="BX171" i="28"/>
  <c r="CJ197" i="28" s="1"/>
  <c r="CB173" i="28"/>
  <c r="CN199" i="28" s="1"/>
  <c r="BS153" i="28"/>
  <c r="BZ177" i="28"/>
  <c r="CL203" i="28" s="1"/>
  <c r="BQ157" i="28"/>
  <c r="BW65" i="28"/>
  <c r="CI103" i="28" s="1"/>
  <c r="BV57" i="28"/>
  <c r="BP39" i="28"/>
  <c r="BN33" i="28"/>
  <c r="BR45" i="28"/>
  <c r="BT51" i="28"/>
  <c r="BJ2" i="28"/>
  <c r="BV68" i="28"/>
  <c r="CH106" i="28" s="1"/>
  <c r="BU60" i="28"/>
  <c r="CG98" i="28" s="1"/>
  <c r="CS136" i="28" s="1"/>
  <c r="BO42" i="28"/>
  <c r="CA80" i="28" s="1"/>
  <c r="CM118" i="28" s="1"/>
  <c r="BS54" i="28"/>
  <c r="CE92" i="28" s="1"/>
  <c r="CQ130" i="28" s="1"/>
  <c r="BQ48" i="28"/>
  <c r="CC86" i="28" s="1"/>
  <c r="CO124" i="28" s="1"/>
  <c r="BM36" i="28"/>
  <c r="BI6" i="28"/>
  <c r="BV67" i="28"/>
  <c r="CH105" i="28" s="1"/>
  <c r="BO41" i="28"/>
  <c r="CA79" i="28" s="1"/>
  <c r="CM117" i="28" s="1"/>
  <c r="BU59" i="28"/>
  <c r="CG97" i="28" s="1"/>
  <c r="CS135" i="28" s="1"/>
  <c r="BQ47" i="28"/>
  <c r="CC85" i="28" s="1"/>
  <c r="CO123" i="28" s="1"/>
  <c r="BM35" i="28"/>
  <c r="BS53" i="28"/>
  <c r="CE91" i="28" s="1"/>
  <c r="CQ129" i="28" s="1"/>
  <c r="BU69" i="28"/>
  <c r="CG107" i="28" s="1"/>
  <c r="BT61" i="28"/>
  <c r="CF99" i="28" s="1"/>
  <c r="CR137" i="28" s="1"/>
  <c r="BN43" i="28"/>
  <c r="BZ81" i="28" s="1"/>
  <c r="CL119" i="28" s="1"/>
  <c r="BR55" i="28"/>
  <c r="CD93" i="28" s="1"/>
  <c r="CP131" i="28" s="1"/>
  <c r="BP49" i="28"/>
  <c r="CB87" i="28" s="1"/>
  <c r="CN125" i="28" s="1"/>
  <c r="BL37" i="28"/>
  <c r="BX75" i="28" s="1"/>
  <c r="CJ113" i="28" s="1"/>
  <c r="BY71" i="28"/>
  <c r="BL2" i="28"/>
  <c r="BM27" i="29"/>
  <c r="BM19" i="29" s="1"/>
  <c r="L15" i="29" s="1"/>
  <c r="BL19" i="29"/>
  <c r="BL32" i="27"/>
  <c r="BJ27" i="27"/>
  <c r="BM145" i="28" s="1"/>
  <c r="BJ21" i="27"/>
  <c r="BJ31" i="28" s="1"/>
  <c r="BK19" i="27"/>
  <c r="BK29" i="28" s="1"/>
  <c r="BK20" i="27"/>
  <c r="BK30" i="28" s="1"/>
  <c r="BL17" i="27"/>
  <c r="BK25" i="27"/>
  <c r="BN143" i="28" s="1"/>
  <c r="BK26" i="27"/>
  <c r="BN144" i="28" s="1"/>
  <c r="BL23" i="27"/>
  <c r="D9" i="27" s="1"/>
  <c r="BB28" i="26"/>
  <c r="BB22" i="26"/>
  <c r="BC26" i="26"/>
  <c r="BD24" i="26"/>
  <c r="BC27" i="26"/>
  <c r="BC21" i="26"/>
  <c r="BD18" i="26"/>
  <c r="BC20" i="26"/>
  <c r="AZ28" i="25"/>
  <c r="BA27" i="25"/>
  <c r="BB24" i="25"/>
  <c r="BA26" i="25"/>
  <c r="AY21" i="25"/>
  <c r="AY20" i="25"/>
  <c r="BA20" i="24"/>
  <c r="BA21" i="24"/>
  <c r="AX22" i="25"/>
  <c r="BA16" i="25"/>
  <c r="AZ18" i="25"/>
  <c r="AY28" i="24"/>
  <c r="AZ22" i="24"/>
  <c r="BB18" i="24"/>
  <c r="BA24" i="24"/>
  <c r="AZ26" i="24"/>
  <c r="AZ27" i="24"/>
  <c r="BA16" i="24"/>
  <c r="CO250" i="28" l="1"/>
  <c r="CI242" i="28"/>
  <c r="CU256" i="28" s="1"/>
  <c r="C32" i="27"/>
  <c r="BR222" i="28"/>
  <c r="CO247" i="28"/>
  <c r="CI239" i="28"/>
  <c r="CU253" i="28" s="1"/>
  <c r="BX225" i="28"/>
  <c r="CD233" i="28"/>
  <c r="C219" i="28"/>
  <c r="C220" i="28"/>
  <c r="BV159" i="28"/>
  <c r="CH185" i="28" s="1"/>
  <c r="CT211" i="28" s="1"/>
  <c r="CE179" i="28"/>
  <c r="CQ205" i="28" s="1"/>
  <c r="BU162" i="28"/>
  <c r="CG188" i="28" s="1"/>
  <c r="CS214" i="28" s="1"/>
  <c r="CD182" i="28"/>
  <c r="CP208" i="28" s="1"/>
  <c r="BQ149" i="28"/>
  <c r="BZ169" i="28"/>
  <c r="C143" i="28"/>
  <c r="BU161" i="28"/>
  <c r="CG187" i="28" s="1"/>
  <c r="CS213" i="28" s="1"/>
  <c r="CD181" i="28"/>
  <c r="CP207" i="28" s="1"/>
  <c r="CB175" i="28"/>
  <c r="CN201" i="28" s="1"/>
  <c r="BS155" i="28"/>
  <c r="BY171" i="28"/>
  <c r="CK197" i="28" s="1"/>
  <c r="BP151" i="28"/>
  <c r="BT163" i="28"/>
  <c r="CF189" i="28" s="1"/>
  <c r="CR215" i="28" s="1"/>
  <c r="CC183" i="28"/>
  <c r="CO209" i="28" s="1"/>
  <c r="CL193" i="28"/>
  <c r="C167" i="28"/>
  <c r="C168" i="28"/>
  <c r="CB176" i="28"/>
  <c r="CN202" i="28" s="1"/>
  <c r="BS156" i="28"/>
  <c r="BQ150" i="28"/>
  <c r="BZ170" i="28"/>
  <c r="C144" i="28"/>
  <c r="CA177" i="28"/>
  <c r="CM203" i="28" s="1"/>
  <c r="BR157" i="28"/>
  <c r="CC173" i="28"/>
  <c r="BT153" i="28"/>
  <c r="BS2" i="28" s="1"/>
  <c r="C147" i="28"/>
  <c r="C148" i="28"/>
  <c r="BZ71" i="28"/>
  <c r="BM2" i="28"/>
  <c r="BV69" i="28"/>
  <c r="CH107" i="28" s="1"/>
  <c r="BO43" i="28"/>
  <c r="CA81" i="28" s="1"/>
  <c r="CM119" i="28" s="1"/>
  <c r="BS55" i="28"/>
  <c r="CE93" i="28" s="1"/>
  <c r="CQ131" i="28" s="1"/>
  <c r="BM37" i="28"/>
  <c r="BY75" i="28" s="1"/>
  <c r="CK113" i="28" s="1"/>
  <c r="BQ49" i="28"/>
  <c r="CC87" i="28" s="1"/>
  <c r="CO125" i="28" s="1"/>
  <c r="BU61" i="28"/>
  <c r="CG99" i="28" s="1"/>
  <c r="CS137" i="28" s="1"/>
  <c r="BY73" i="28"/>
  <c r="CB77" i="28"/>
  <c r="CF89" i="28"/>
  <c r="CH95" i="28"/>
  <c r="BW67" i="28"/>
  <c r="CI105" i="28" s="1"/>
  <c r="BV59" i="28"/>
  <c r="BP41" i="28"/>
  <c r="BT53" i="28"/>
  <c r="BR47" i="28"/>
  <c r="BN35" i="28"/>
  <c r="C9" i="27"/>
  <c r="BL27" i="28"/>
  <c r="BW68" i="28"/>
  <c r="CI106" i="28" s="1"/>
  <c r="BV60" i="28"/>
  <c r="BP42" i="28"/>
  <c r="BT54" i="28"/>
  <c r="BN36" i="28"/>
  <c r="BR48" i="28"/>
  <c r="BJ6" i="28"/>
  <c r="CK109" i="28"/>
  <c r="CJ2" i="28" s="1"/>
  <c r="BX2" i="28"/>
  <c r="BY74" i="28"/>
  <c r="BL6" i="28"/>
  <c r="CD83" i="28"/>
  <c r="BQ2" i="28"/>
  <c r="BK27" i="27"/>
  <c r="BK21" i="27"/>
  <c r="BK31" i="28" s="1"/>
  <c r="BL26" i="27"/>
  <c r="C26" i="27" s="1"/>
  <c r="BL25" i="27"/>
  <c r="C25" i="27" s="1"/>
  <c r="BL20" i="27"/>
  <c r="BL19" i="27"/>
  <c r="BC22" i="26"/>
  <c r="BC28" i="26"/>
  <c r="BD21" i="26"/>
  <c r="BE18" i="26"/>
  <c r="BD20" i="26"/>
  <c r="BD27" i="26"/>
  <c r="BE24" i="26"/>
  <c r="BD26" i="26"/>
  <c r="BA28" i="25"/>
  <c r="BB27" i="25"/>
  <c r="BC24" i="25"/>
  <c r="BB26" i="25"/>
  <c r="AZ21" i="25"/>
  <c r="AZ20" i="25"/>
  <c r="BB21" i="24"/>
  <c r="BB20" i="24"/>
  <c r="BB16" i="25"/>
  <c r="AY22" i="25"/>
  <c r="BA18" i="25"/>
  <c r="AZ28" i="24"/>
  <c r="BA22" i="24"/>
  <c r="BB16" i="24"/>
  <c r="BC18" i="24"/>
  <c r="BA27" i="24"/>
  <c r="BA26" i="24"/>
  <c r="BB24" i="24"/>
  <c r="BU2" i="28" l="1"/>
  <c r="CP247" i="28"/>
  <c r="CJ239" i="28"/>
  <c r="C233" i="28"/>
  <c r="C234" i="28"/>
  <c r="CD236" i="28"/>
  <c r="BX228" i="28"/>
  <c r="C228" i="28" s="1"/>
  <c r="C222" i="28"/>
  <c r="C226" i="28"/>
  <c r="C225" i="28"/>
  <c r="BV162" i="28"/>
  <c r="CH188" i="28" s="1"/>
  <c r="CT214" i="28" s="1"/>
  <c r="CE182" i="28"/>
  <c r="CQ208" i="28" s="1"/>
  <c r="C194" i="28"/>
  <c r="C193" i="28"/>
  <c r="BW159" i="28"/>
  <c r="CF179" i="28"/>
  <c r="CE2" i="28" s="1"/>
  <c r="C154" i="28"/>
  <c r="C153" i="28"/>
  <c r="BV161" i="28"/>
  <c r="CH187" i="28" s="1"/>
  <c r="CT213" i="28" s="1"/>
  <c r="CE181" i="28"/>
  <c r="CQ207" i="28" s="1"/>
  <c r="D10" i="27"/>
  <c r="BN145" i="28"/>
  <c r="A145" i="28" s="1"/>
  <c r="CO199" i="28"/>
  <c r="C174" i="28"/>
  <c r="C173" i="28"/>
  <c r="CL196" i="28"/>
  <c r="C196" i="28" s="1"/>
  <c r="C170" i="28"/>
  <c r="CL195" i="28"/>
  <c r="C195" i="28" s="1"/>
  <c r="C169" i="28"/>
  <c r="BU163" i="28"/>
  <c r="CG189" i="28" s="1"/>
  <c r="CS215" i="28" s="1"/>
  <c r="CD183" i="28"/>
  <c r="CP209" i="28" s="1"/>
  <c r="CC176" i="28"/>
  <c r="BT156" i="28"/>
  <c r="C150" i="28"/>
  <c r="BS157" i="28"/>
  <c r="CB177" i="28"/>
  <c r="CN203" i="28" s="1"/>
  <c r="CC175" i="28"/>
  <c r="BT155" i="28"/>
  <c r="C149" i="28"/>
  <c r="BZ74" i="28"/>
  <c r="BM6" i="28"/>
  <c r="BZ73" i="28"/>
  <c r="CH97" i="28"/>
  <c r="CN115" i="28"/>
  <c r="CM2" i="28" s="1"/>
  <c r="CA2" i="28"/>
  <c r="CP121" i="28"/>
  <c r="CO2" i="28" s="1"/>
  <c r="CC2" i="28"/>
  <c r="CF92" i="28"/>
  <c r="BS6" i="28"/>
  <c r="BQ39" i="28"/>
  <c r="BX65" i="28"/>
  <c r="BW57" i="28"/>
  <c r="BU51" i="28"/>
  <c r="BS45" i="28"/>
  <c r="BO33" i="28"/>
  <c r="BK2" i="28"/>
  <c r="C28" i="28"/>
  <c r="C27" i="28"/>
  <c r="CD85" i="28"/>
  <c r="CR127" i="28"/>
  <c r="BW69" i="28"/>
  <c r="CI107" i="28" s="1"/>
  <c r="BP43" i="28"/>
  <c r="CB81" i="28" s="1"/>
  <c r="CN119" i="28" s="1"/>
  <c r="BT55" i="28"/>
  <c r="CF93" i="28" s="1"/>
  <c r="CR131" i="28" s="1"/>
  <c r="BV61" i="28"/>
  <c r="CH99" i="28" s="1"/>
  <c r="CT137" i="28" s="1"/>
  <c r="BR49" i="28"/>
  <c r="CD87" i="28" s="1"/>
  <c r="CP125" i="28" s="1"/>
  <c r="BN37" i="28"/>
  <c r="BZ75" i="28" s="1"/>
  <c r="CL113" i="28" s="1"/>
  <c r="CB80" i="28"/>
  <c r="BO6" i="28"/>
  <c r="CF91" i="28"/>
  <c r="C19" i="27"/>
  <c r="BL29" i="28"/>
  <c r="C20" i="27"/>
  <c r="D31" i="27" s="1"/>
  <c r="J221" i="28" s="1"/>
  <c r="BL30" i="28"/>
  <c r="CK112" i="28"/>
  <c r="CJ6" i="28" s="1"/>
  <c r="BX6" i="28"/>
  <c r="CD86" i="28"/>
  <c r="BQ6" i="28"/>
  <c r="CH98" i="28"/>
  <c r="BU6" i="28"/>
  <c r="CB79" i="28"/>
  <c r="CT133" i="28"/>
  <c r="CS2" i="28" s="1"/>
  <c r="CG2" i="28"/>
  <c r="CK111" i="28"/>
  <c r="CL109" i="28"/>
  <c r="CK2" i="28" s="1"/>
  <c r="BY2" i="28"/>
  <c r="W31" i="27"/>
  <c r="AA31" i="27"/>
  <c r="AE31" i="27"/>
  <c r="AI31" i="27"/>
  <c r="AM31" i="27"/>
  <c r="AQ31" i="27"/>
  <c r="AU31" i="27"/>
  <c r="AY31" i="27"/>
  <c r="BC31" i="27"/>
  <c r="BG31" i="27"/>
  <c r="BK31" i="27"/>
  <c r="BL21" i="27"/>
  <c r="BL27" i="27"/>
  <c r="BD22" i="26"/>
  <c r="BD28" i="26"/>
  <c r="BE20" i="26"/>
  <c r="BF18" i="26"/>
  <c r="BE21" i="26"/>
  <c r="BE27" i="26"/>
  <c r="BF24" i="26"/>
  <c r="BE26" i="26"/>
  <c r="BB28" i="25"/>
  <c r="BD24" i="25"/>
  <c r="BC26" i="25"/>
  <c r="BC27" i="25"/>
  <c r="BA20" i="25"/>
  <c r="BA21" i="25"/>
  <c r="BA28" i="24"/>
  <c r="BC21" i="24"/>
  <c r="BC20" i="24"/>
  <c r="AZ22" i="25"/>
  <c r="BC16" i="25"/>
  <c r="BB18" i="25"/>
  <c r="BB22" i="24"/>
  <c r="BD18" i="24"/>
  <c r="BC16" i="24"/>
  <c r="BB27" i="24"/>
  <c r="BB26" i="24"/>
  <c r="BC24" i="24"/>
  <c r="CV253" i="28" l="1"/>
  <c r="CP250" i="28"/>
  <c r="C250" i="28" s="1"/>
  <c r="CJ242" i="28"/>
  <c r="C236" i="28"/>
  <c r="C248" i="28"/>
  <c r="C247" i="28"/>
  <c r="CO201" i="28"/>
  <c r="C201" i="28" s="1"/>
  <c r="C175" i="28"/>
  <c r="BW162" i="28"/>
  <c r="CF182" i="28"/>
  <c r="C156" i="28"/>
  <c r="BW161" i="28"/>
  <c r="CF181" i="28"/>
  <c r="C155" i="28"/>
  <c r="CO202" i="28"/>
  <c r="C202" i="28" s="1"/>
  <c r="C176" i="28"/>
  <c r="CR205" i="28"/>
  <c r="C179" i="28"/>
  <c r="C180" i="28"/>
  <c r="BQ151" i="28"/>
  <c r="A151" i="28" s="1"/>
  <c r="BZ171" i="28"/>
  <c r="A171" i="28" s="1"/>
  <c r="C145" i="28"/>
  <c r="CE183" i="28"/>
  <c r="CQ209" i="28" s="1"/>
  <c r="BV163" i="28"/>
  <c r="CH189" i="28" s="1"/>
  <c r="CT215" i="28" s="1"/>
  <c r="C199" i="28"/>
  <c r="C200" i="28"/>
  <c r="CI185" i="28"/>
  <c r="C159" i="28"/>
  <c r="C160" i="28"/>
  <c r="P227" i="28"/>
  <c r="V235" i="28"/>
  <c r="I5" i="28"/>
  <c r="I7" i="28" s="1"/>
  <c r="BK33" i="27"/>
  <c r="BQ223" i="28" s="1"/>
  <c r="BQ221" i="28"/>
  <c r="BC33" i="27"/>
  <c r="BI223" i="28" s="1"/>
  <c r="BI221" i="28"/>
  <c r="AQ33" i="27"/>
  <c r="AW223" i="28" s="1"/>
  <c r="AW221" i="28"/>
  <c r="AI33" i="27"/>
  <c r="AO223" i="28" s="1"/>
  <c r="AO221" i="28"/>
  <c r="AA33" i="27"/>
  <c r="AG223" i="28" s="1"/>
  <c r="AG221" i="28"/>
  <c r="BF31" i="27"/>
  <c r="AX31" i="27"/>
  <c r="AP31" i="27"/>
  <c r="AH31" i="27"/>
  <c r="Z31" i="27"/>
  <c r="R31" i="27"/>
  <c r="J31" i="27"/>
  <c r="H31" i="27"/>
  <c r="CN118" i="28"/>
  <c r="CM6" i="28" s="1"/>
  <c r="CA6" i="28"/>
  <c r="CG89" i="28"/>
  <c r="BT2" i="28"/>
  <c r="C52" i="28"/>
  <c r="C51" i="28"/>
  <c r="AY33" i="27"/>
  <c r="BE223" i="28" s="1"/>
  <c r="BE221" i="28"/>
  <c r="CN117" i="28"/>
  <c r="CC6" i="28"/>
  <c r="CP124" i="28"/>
  <c r="CE83" i="28"/>
  <c r="BR2" i="28"/>
  <c r="C46" i="28"/>
  <c r="C45" i="28"/>
  <c r="CL111" i="28"/>
  <c r="AT31" i="27"/>
  <c r="C13" i="27"/>
  <c r="BL31" i="28"/>
  <c r="A31" i="28" s="1"/>
  <c r="BE31" i="27"/>
  <c r="AS31" i="27"/>
  <c r="AG31" i="27"/>
  <c r="M31" i="27"/>
  <c r="CT136" i="28"/>
  <c r="CS6" i="28" s="1"/>
  <c r="CG6" i="28"/>
  <c r="BX67" i="28"/>
  <c r="BO35" i="28"/>
  <c r="BQ41" i="28"/>
  <c r="BS47" i="28"/>
  <c r="BU53" i="28"/>
  <c r="BW59" i="28"/>
  <c r="C29" i="28"/>
  <c r="CI95" i="28"/>
  <c r="BV2" i="28"/>
  <c r="C57" i="28"/>
  <c r="C58" i="28"/>
  <c r="CR130" i="28"/>
  <c r="CT135" i="28"/>
  <c r="CL112" i="28"/>
  <c r="CK6" i="28" s="1"/>
  <c r="BY6" i="28"/>
  <c r="BG33" i="27"/>
  <c r="BM223" i="28" s="1"/>
  <c r="BM221" i="28"/>
  <c r="AU33" i="27"/>
  <c r="BA223" i="28" s="1"/>
  <c r="BA221" i="28"/>
  <c r="AM33" i="27"/>
  <c r="AS223" i="28" s="1"/>
  <c r="AS221" i="28"/>
  <c r="AE33" i="27"/>
  <c r="AK223" i="28" s="1"/>
  <c r="AK221" i="28"/>
  <c r="W33" i="27"/>
  <c r="AC223" i="28" s="1"/>
  <c r="AC221" i="28"/>
  <c r="S31" i="27"/>
  <c r="O31" i="27"/>
  <c r="K31" i="27"/>
  <c r="G31" i="27"/>
  <c r="CC77" i="28"/>
  <c r="BP2" i="28"/>
  <c r="C39" i="28"/>
  <c r="C40" i="28"/>
  <c r="BJ31" i="27"/>
  <c r="BB31" i="27"/>
  <c r="AL31" i="27"/>
  <c r="AD31" i="27"/>
  <c r="V31" i="27"/>
  <c r="N31" i="27"/>
  <c r="BI31" i="27"/>
  <c r="BA31" i="27"/>
  <c r="AW31" i="27"/>
  <c r="AO31" i="27"/>
  <c r="AK31" i="27"/>
  <c r="AC31" i="27"/>
  <c r="Y31" i="27"/>
  <c r="U31" i="27"/>
  <c r="Q31" i="27"/>
  <c r="I31" i="27"/>
  <c r="E31" i="27"/>
  <c r="BL31" i="27"/>
  <c r="BH31" i="27"/>
  <c r="BD31" i="27"/>
  <c r="AZ31" i="27"/>
  <c r="AV31" i="27"/>
  <c r="AR31" i="27"/>
  <c r="AN31" i="27"/>
  <c r="AJ31" i="27"/>
  <c r="AF31" i="27"/>
  <c r="AB31" i="27"/>
  <c r="X31" i="27"/>
  <c r="T31" i="27"/>
  <c r="P31" i="27"/>
  <c r="C31" i="27" s="1"/>
  <c r="L31" i="27"/>
  <c r="F31" i="27"/>
  <c r="BX68" i="28"/>
  <c r="BU54" i="28"/>
  <c r="BO36" i="28"/>
  <c r="BQ42" i="28"/>
  <c r="BW60" i="28"/>
  <c r="BS48" i="28"/>
  <c r="BK6" i="28"/>
  <c r="C30" i="28"/>
  <c r="CR129" i="28"/>
  <c r="CP123" i="28"/>
  <c r="CA71" i="28"/>
  <c r="BN2" i="28"/>
  <c r="C33" i="28"/>
  <c r="C34" i="28"/>
  <c r="CJ103" i="28"/>
  <c r="BW2" i="28"/>
  <c r="C65" i="28"/>
  <c r="C66" i="28"/>
  <c r="BC28" i="25"/>
  <c r="D11" i="27"/>
  <c r="E12" i="27"/>
  <c r="J2" i="27" s="1"/>
  <c r="D13" i="27"/>
  <c r="C11" i="27"/>
  <c r="D33" i="27"/>
  <c r="J223" i="28" s="1"/>
  <c r="D12" i="27"/>
  <c r="I2" i="27" s="1"/>
  <c r="C10" i="27"/>
  <c r="C12" i="27"/>
  <c r="H2" i="27" s="1"/>
  <c r="BE28" i="26"/>
  <c r="BE22" i="26"/>
  <c r="BF20" i="26"/>
  <c r="BF21" i="26"/>
  <c r="BG18" i="26"/>
  <c r="BF26" i="26"/>
  <c r="BF27" i="26"/>
  <c r="BG24" i="26"/>
  <c r="BD26" i="25"/>
  <c r="BD27" i="25"/>
  <c r="BE24" i="25"/>
  <c r="BB20" i="25"/>
  <c r="BB21" i="25"/>
  <c r="BB28" i="24"/>
  <c r="BD20" i="24"/>
  <c r="BD21" i="24"/>
  <c r="BC22" i="24"/>
  <c r="BA22" i="25"/>
  <c r="BD16" i="25"/>
  <c r="BC18" i="25"/>
  <c r="BE18" i="24"/>
  <c r="BC27" i="24"/>
  <c r="BC26" i="24"/>
  <c r="BD24" i="24"/>
  <c r="BD16" i="24"/>
  <c r="I8" i="28" l="1"/>
  <c r="CO6" i="28"/>
  <c r="CV256" i="28"/>
  <c r="C239" i="28" s="1"/>
  <c r="C242" i="28"/>
  <c r="CU2" i="28"/>
  <c r="C253" i="28"/>
  <c r="C254" i="28"/>
  <c r="CL197" i="28"/>
  <c r="C171" i="28"/>
  <c r="C206" i="28"/>
  <c r="C205" i="28"/>
  <c r="CR208" i="28"/>
  <c r="C208" i="28" s="1"/>
  <c r="C182" i="28"/>
  <c r="CE6" i="28"/>
  <c r="CC177" i="28"/>
  <c r="A177" i="28" s="1"/>
  <c r="BT157" i="28"/>
  <c r="A157" i="28" s="1"/>
  <c r="C151" i="28"/>
  <c r="CR207" i="28"/>
  <c r="C207" i="28" s="1"/>
  <c r="C181" i="28"/>
  <c r="CI188" i="28"/>
  <c r="C162" i="28"/>
  <c r="CU211" i="28"/>
  <c r="C185" i="28"/>
  <c r="C186" i="28"/>
  <c r="CI187" i="28"/>
  <c r="C161" i="28"/>
  <c r="CQ2" i="28"/>
  <c r="CI2" i="28"/>
  <c r="C103" i="28"/>
  <c r="C104" i="28"/>
  <c r="AJ33" i="27"/>
  <c r="AP223" i="28" s="1"/>
  <c r="AP221" i="28"/>
  <c r="AZ33" i="27"/>
  <c r="BF223" i="28" s="1"/>
  <c r="BF221" i="28"/>
  <c r="Y33" i="27"/>
  <c r="AE223" i="28" s="1"/>
  <c r="AE221" i="28"/>
  <c r="V33" i="27"/>
  <c r="AB223" i="28" s="1"/>
  <c r="AB221" i="28"/>
  <c r="S33" i="27"/>
  <c r="Y223" i="28" s="1"/>
  <c r="Y221" i="28"/>
  <c r="AS33" i="27"/>
  <c r="AY223" i="28" s="1"/>
  <c r="AY221" i="28"/>
  <c r="AT33" i="27"/>
  <c r="AZ223" i="28" s="1"/>
  <c r="AZ221" i="28"/>
  <c r="V237" i="28"/>
  <c r="P229" i="28"/>
  <c r="CA74" i="28"/>
  <c r="BN6" i="28"/>
  <c r="C36" i="28"/>
  <c r="F33" i="27"/>
  <c r="L223" i="28" s="1"/>
  <c r="L221" i="28"/>
  <c r="X33" i="27"/>
  <c r="AD223" i="28" s="1"/>
  <c r="AD221" i="28"/>
  <c r="AN33" i="27"/>
  <c r="AT223" i="28" s="1"/>
  <c r="AT221" i="28"/>
  <c r="BD33" i="27"/>
  <c r="BJ223" i="28" s="1"/>
  <c r="BJ221" i="28"/>
  <c r="I33" i="27"/>
  <c r="O223" i="28" s="1"/>
  <c r="O221" i="28"/>
  <c r="AC33" i="27"/>
  <c r="AI223" i="28" s="1"/>
  <c r="AI221" i="28"/>
  <c r="BA33" i="27"/>
  <c r="BG223" i="28" s="1"/>
  <c r="BG221" i="28"/>
  <c r="AD33" i="27"/>
  <c r="AJ223" i="28" s="1"/>
  <c r="AJ221" i="28"/>
  <c r="G33" i="27"/>
  <c r="M223" i="28" s="1"/>
  <c r="M221" i="28"/>
  <c r="AO235" i="28"/>
  <c r="AI227" i="28"/>
  <c r="BE235" i="28"/>
  <c r="AY227" i="28"/>
  <c r="BS227" i="28"/>
  <c r="BY235" i="28"/>
  <c r="CU133" i="28"/>
  <c r="CH2" i="28"/>
  <c r="C96" i="28"/>
  <c r="C95" i="28"/>
  <c r="CI97" i="28"/>
  <c r="C59" i="28"/>
  <c r="CA73" i="28"/>
  <c r="C35" i="28"/>
  <c r="BE33" i="27"/>
  <c r="BK223" i="28" s="1"/>
  <c r="BK221" i="28"/>
  <c r="BK227" i="28"/>
  <c r="BQ235" i="28"/>
  <c r="H33" i="27"/>
  <c r="N223" i="28" s="1"/>
  <c r="N221" i="28"/>
  <c r="AH33" i="27"/>
  <c r="AN223" i="28" s="1"/>
  <c r="AN221" i="28"/>
  <c r="AU229" i="28"/>
  <c r="BA237" i="28"/>
  <c r="BU237" i="28"/>
  <c r="BO229" i="28"/>
  <c r="AH249" i="28"/>
  <c r="AB241" i="28"/>
  <c r="CM109" i="28"/>
  <c r="BZ2" i="28"/>
  <c r="C71" i="28"/>
  <c r="C72" i="28"/>
  <c r="CI98" i="28"/>
  <c r="BV6" i="28"/>
  <c r="C60" i="28"/>
  <c r="CC80" i="28"/>
  <c r="BP6" i="28"/>
  <c r="C42" i="28"/>
  <c r="T33" i="27"/>
  <c r="Z223" i="28" s="1"/>
  <c r="Z221" i="28"/>
  <c r="E33" i="27"/>
  <c r="K223" i="28" s="1"/>
  <c r="K221" i="28"/>
  <c r="AW33" i="27"/>
  <c r="BC223" i="28" s="1"/>
  <c r="BC221" i="28"/>
  <c r="BJ33" i="27"/>
  <c r="BP223" i="28" s="1"/>
  <c r="BP221" i="28"/>
  <c r="CO115" i="28"/>
  <c r="CB2" i="28"/>
  <c r="C78" i="28"/>
  <c r="C77" i="28"/>
  <c r="AW237" i="28"/>
  <c r="AQ229" i="28"/>
  <c r="BM237" i="28"/>
  <c r="BG229" i="28"/>
  <c r="CC79" i="28"/>
  <c r="C41" i="28"/>
  <c r="Z33" i="27"/>
  <c r="AF223" i="28" s="1"/>
  <c r="AF221" i="28"/>
  <c r="BF33" i="27"/>
  <c r="BL223" i="28" s="1"/>
  <c r="BL221" i="28"/>
  <c r="AU227" i="28"/>
  <c r="BA235" i="28"/>
  <c r="BU235" i="28"/>
  <c r="BO227" i="28"/>
  <c r="CE86" i="28"/>
  <c r="BR6" i="28"/>
  <c r="C48" i="28"/>
  <c r="CG92" i="28"/>
  <c r="BT6" i="28"/>
  <c r="C54" i="28"/>
  <c r="L33" i="27"/>
  <c r="R223" i="28" s="1"/>
  <c r="R221" i="28"/>
  <c r="AB33" i="27"/>
  <c r="AH223" i="28" s="1"/>
  <c r="AH221" i="28"/>
  <c r="AR33" i="27"/>
  <c r="AX223" i="28" s="1"/>
  <c r="AX221" i="28"/>
  <c r="BH33" i="27"/>
  <c r="BN223" i="28" s="1"/>
  <c r="BN221" i="28"/>
  <c r="Q33" i="27"/>
  <c r="W223" i="28" s="1"/>
  <c r="W221" i="28"/>
  <c r="AK33" i="27"/>
  <c r="AQ223" i="28" s="1"/>
  <c r="AQ221" i="28"/>
  <c r="BI33" i="27"/>
  <c r="BO223" i="28" s="1"/>
  <c r="BO221" i="28"/>
  <c r="AL33" i="27"/>
  <c r="AR223" i="28" s="1"/>
  <c r="AR221" i="28"/>
  <c r="K33" i="27"/>
  <c r="Q223" i="28" s="1"/>
  <c r="Q221" i="28"/>
  <c r="AO237" i="28"/>
  <c r="AI229" i="28"/>
  <c r="BE237" i="28"/>
  <c r="AY229" i="28"/>
  <c r="BS229" i="28"/>
  <c r="BY237" i="28"/>
  <c r="CG91" i="28"/>
  <c r="C53" i="28"/>
  <c r="CJ105" i="28"/>
  <c r="C67" i="28"/>
  <c r="M33" i="27"/>
  <c r="S223" i="28" s="1"/>
  <c r="S221" i="28"/>
  <c r="BX69" i="28"/>
  <c r="A69" i="28" s="1"/>
  <c r="BU55" i="28"/>
  <c r="A55" i="28" s="1"/>
  <c r="BQ43" i="28"/>
  <c r="A43" i="28" s="1"/>
  <c r="BW61" i="28"/>
  <c r="A61" i="28" s="1"/>
  <c r="BS49" i="28"/>
  <c r="A49" i="28" s="1"/>
  <c r="BO37" i="28"/>
  <c r="A37" i="28" s="1"/>
  <c r="C31" i="28"/>
  <c r="CQ121" i="28"/>
  <c r="CD2" i="28"/>
  <c r="C84" i="28"/>
  <c r="C83" i="28"/>
  <c r="BK229" i="28"/>
  <c r="BQ237" i="28"/>
  <c r="J33" i="27"/>
  <c r="P223" i="28" s="1"/>
  <c r="P221" i="28"/>
  <c r="AP33" i="27"/>
  <c r="AV223" i="28" s="1"/>
  <c r="AV221" i="28"/>
  <c r="AM227" i="28"/>
  <c r="AS235" i="28"/>
  <c r="BC227" i="28"/>
  <c r="BI235" i="28"/>
  <c r="CC235" i="28"/>
  <c r="BW227" i="28"/>
  <c r="CJ106" i="28"/>
  <c r="BW6" i="28"/>
  <c r="C68" i="28"/>
  <c r="P33" i="27"/>
  <c r="V223" i="28" s="1"/>
  <c r="V221" i="28"/>
  <c r="AF33" i="27"/>
  <c r="AL223" i="28" s="1"/>
  <c r="AL221" i="28"/>
  <c r="AV33" i="27"/>
  <c r="BB223" i="28" s="1"/>
  <c r="BB221" i="28"/>
  <c r="BL33" i="27"/>
  <c r="BR223" i="28" s="1"/>
  <c r="BR221" i="28"/>
  <c r="U33" i="27"/>
  <c r="AA223" i="28" s="1"/>
  <c r="AA221" i="28"/>
  <c r="AO33" i="27"/>
  <c r="AU223" i="28" s="1"/>
  <c r="AU221" i="28"/>
  <c r="N33" i="27"/>
  <c r="T223" i="28" s="1"/>
  <c r="T221" i="28"/>
  <c r="BB33" i="27"/>
  <c r="BH223" i="28" s="1"/>
  <c r="BH221" i="28"/>
  <c r="O33" i="27"/>
  <c r="U223" i="28" s="1"/>
  <c r="U221" i="28"/>
  <c r="AW235" i="28"/>
  <c r="AQ227" i="28"/>
  <c r="BM235" i="28"/>
  <c r="BG227" i="28"/>
  <c r="CE85" i="28"/>
  <c r="C47" i="28"/>
  <c r="AG33" i="27"/>
  <c r="AM223" i="28" s="1"/>
  <c r="AM221" i="28"/>
  <c r="CS127" i="28"/>
  <c r="CF2" i="28"/>
  <c r="C89" i="28"/>
  <c r="C90" i="28"/>
  <c r="R33" i="27"/>
  <c r="X223" i="28" s="1"/>
  <c r="X221" i="28"/>
  <c r="AX33" i="27"/>
  <c r="BD223" i="28" s="1"/>
  <c r="BD221" i="28"/>
  <c r="AM229" i="28"/>
  <c r="AS237" i="28"/>
  <c r="BC229" i="28"/>
  <c r="BI237" i="28"/>
  <c r="CC237" i="28"/>
  <c r="BW229" i="28"/>
  <c r="BD28" i="25"/>
  <c r="BF28" i="26"/>
  <c r="I21" i="15"/>
  <c r="BF22" i="26"/>
  <c r="BG21" i="26"/>
  <c r="BH18" i="26"/>
  <c r="BG20" i="26"/>
  <c r="BG26" i="26"/>
  <c r="BG27" i="26"/>
  <c r="BH24" i="26"/>
  <c r="BE27" i="25"/>
  <c r="BE26" i="25"/>
  <c r="BF24" i="25"/>
  <c r="BC21" i="25"/>
  <c r="BC20" i="25"/>
  <c r="BE20" i="24"/>
  <c r="BE21" i="24"/>
  <c r="BB22" i="25"/>
  <c r="BE16" i="25"/>
  <c r="BD18" i="25"/>
  <c r="BC28" i="24"/>
  <c r="BD22" i="24"/>
  <c r="BD26" i="24"/>
  <c r="BD27" i="24"/>
  <c r="BE24" i="24"/>
  <c r="BF18" i="24"/>
  <c r="BE16" i="24"/>
  <c r="CQ6" i="28" l="1"/>
  <c r="A223" i="28"/>
  <c r="C19" i="28"/>
  <c r="C197" i="28"/>
  <c r="A197" i="28"/>
  <c r="E13" i="27"/>
  <c r="CU6" i="28"/>
  <c r="C256" i="28"/>
  <c r="CU213" i="28"/>
  <c r="C213" i="28" s="1"/>
  <c r="C187" i="28"/>
  <c r="C212" i="28"/>
  <c r="C211" i="28"/>
  <c r="CO203" i="28"/>
  <c r="C177" i="28"/>
  <c r="CU214" i="28"/>
  <c r="C214" i="28" s="1"/>
  <c r="C188" i="28"/>
  <c r="CF183" i="28"/>
  <c r="A183" i="28" s="1"/>
  <c r="BW163" i="28"/>
  <c r="A163" i="28" s="1"/>
  <c r="C20" i="28" s="1"/>
  <c r="C157" i="28"/>
  <c r="BO241" i="28"/>
  <c r="CA255" i="28" s="1"/>
  <c r="BU249" i="28"/>
  <c r="Y227" i="28"/>
  <c r="AE235" i="28"/>
  <c r="C105" i="28"/>
  <c r="W229" i="28"/>
  <c r="AC237" i="28"/>
  <c r="AC229" i="28"/>
  <c r="AI237" i="28"/>
  <c r="BD229" i="28"/>
  <c r="BJ237" i="28"/>
  <c r="X229" i="28"/>
  <c r="AD237" i="28"/>
  <c r="AF227" i="28"/>
  <c r="AL235" i="28"/>
  <c r="BK241" i="28"/>
  <c r="BW255" i="28" s="1"/>
  <c r="BQ249" i="28"/>
  <c r="Y235" i="28"/>
  <c r="S227" i="28"/>
  <c r="R5" i="28" s="1"/>
  <c r="R7" i="28" s="1"/>
  <c r="L5" i="28"/>
  <c r="L7" i="28" s="1"/>
  <c r="AZ227" i="28"/>
  <c r="BF235" i="28"/>
  <c r="R227" i="28"/>
  <c r="Q5" i="28" s="1"/>
  <c r="Q7" i="28" s="1"/>
  <c r="X235" i="28"/>
  <c r="K5" i="28"/>
  <c r="K7" i="28" s="1"/>
  <c r="CM112" i="28"/>
  <c r="BZ6" i="28"/>
  <c r="C74" i="28"/>
  <c r="AH251" i="28"/>
  <c r="AB243" i="28"/>
  <c r="BE227" i="28"/>
  <c r="BK235" i="28"/>
  <c r="BB237" i="28"/>
  <c r="AV229" i="28"/>
  <c r="BO243" i="28"/>
  <c r="CA257" i="28" s="1"/>
  <c r="BU251" i="28"/>
  <c r="BJ227" i="28"/>
  <c r="BP235" i="28"/>
  <c r="BY249" i="28"/>
  <c r="BS241" i="28"/>
  <c r="CE255" i="28" s="1"/>
  <c r="AG235" i="28"/>
  <c r="AA227" i="28"/>
  <c r="BN229" i="28"/>
  <c r="BT237" i="28"/>
  <c r="BG237" i="28"/>
  <c r="BA229" i="28"/>
  <c r="BX229" i="28"/>
  <c r="CD237" i="28"/>
  <c r="AR229" i="28"/>
  <c r="AX237" i="28"/>
  <c r="BB227" i="28"/>
  <c r="BH235" i="28"/>
  <c r="CC81" i="28"/>
  <c r="A81" i="28" s="1"/>
  <c r="C43" i="28"/>
  <c r="AE237" i="28"/>
  <c r="Y229" i="28"/>
  <c r="CK251" i="28"/>
  <c r="CE243" i="28"/>
  <c r="CQ257" i="28" s="1"/>
  <c r="AX227" i="28"/>
  <c r="BD235" i="28"/>
  <c r="BC235" i="28"/>
  <c r="AW227" i="28"/>
  <c r="BT227" i="28"/>
  <c r="BZ235" i="28"/>
  <c r="AN227" i="28"/>
  <c r="AT235" i="28"/>
  <c r="BG241" i="28"/>
  <c r="BS255" i="28" s="1"/>
  <c r="BM249" i="28"/>
  <c r="AL227" i="28"/>
  <c r="AR235" i="28"/>
  <c r="CO117" i="28"/>
  <c r="C79" i="28"/>
  <c r="BI251" i="28"/>
  <c r="BC243" i="28"/>
  <c r="BO257" i="28" s="1"/>
  <c r="CN2" i="28"/>
  <c r="C115" i="28"/>
  <c r="C116" i="28"/>
  <c r="BI229" i="28"/>
  <c r="BO237" i="28"/>
  <c r="AL237" i="28"/>
  <c r="AF229" i="28"/>
  <c r="BM251" i="28"/>
  <c r="BG243" i="28"/>
  <c r="BS257" i="28" s="1"/>
  <c r="T227" i="28"/>
  <c r="S5" i="28" s="1"/>
  <c r="S7" i="28" s="1"/>
  <c r="Z235" i="28"/>
  <c r="M5" i="28"/>
  <c r="M7" i="28" s="1"/>
  <c r="Y237" i="28"/>
  <c r="S229" i="28"/>
  <c r="BM229" i="28"/>
  <c r="BS237" i="28"/>
  <c r="AA237" i="28"/>
  <c r="U229" i="28"/>
  <c r="AZ229" i="28"/>
  <c r="BF237" i="28"/>
  <c r="R229" i="28"/>
  <c r="X237" i="28"/>
  <c r="BK237" i="28"/>
  <c r="BE229" i="28"/>
  <c r="AH227" i="28"/>
  <c r="AN235" i="28"/>
  <c r="BR235" i="28"/>
  <c r="BL227" i="28"/>
  <c r="BN227" i="28"/>
  <c r="BT235" i="28"/>
  <c r="CI99" i="28"/>
  <c r="A99" i="28" s="1"/>
  <c r="C61" i="28"/>
  <c r="BK243" i="28"/>
  <c r="BW257" i="28" s="1"/>
  <c r="BQ251" i="28"/>
  <c r="BO235" i="28"/>
  <c r="BI227" i="28"/>
  <c r="CO118" i="28"/>
  <c r="CB6" i="28"/>
  <c r="C80" i="28"/>
  <c r="AA235" i="28"/>
  <c r="U227" i="28"/>
  <c r="T5" i="28" s="1"/>
  <c r="T7" i="28" s="1"/>
  <c r="N5" i="28"/>
  <c r="N7" i="28" s="1"/>
  <c r="AQ237" i="28"/>
  <c r="AK229" i="28"/>
  <c r="E11" i="27"/>
  <c r="E10" i="27"/>
  <c r="BJ229" i="28"/>
  <c r="BP237" i="28"/>
  <c r="Z227" i="28"/>
  <c r="AF235" i="28"/>
  <c r="BH227" i="28"/>
  <c r="BN235" i="28"/>
  <c r="AH235" i="28"/>
  <c r="AB227" i="28"/>
  <c r="CI6" i="28"/>
  <c r="C106" i="28"/>
  <c r="CO249" i="28"/>
  <c r="CI241" i="28"/>
  <c r="CU255" i="28" s="1"/>
  <c r="BB229" i="28"/>
  <c r="BH237" i="28"/>
  <c r="CA75" i="28"/>
  <c r="A75" i="28" s="1"/>
  <c r="C37" i="28"/>
  <c r="CG93" i="28"/>
  <c r="A93" i="28" s="1"/>
  <c r="C55" i="28"/>
  <c r="AU243" i="28"/>
  <c r="BG257" i="28" s="1"/>
  <c r="BA251" i="28"/>
  <c r="AX229" i="28"/>
  <c r="BD237" i="28"/>
  <c r="AW229" i="28"/>
  <c r="BC237" i="28"/>
  <c r="BZ237" i="28"/>
  <c r="BT229" i="28"/>
  <c r="AN229" i="28"/>
  <c r="AT237" i="28"/>
  <c r="CQ124" i="28"/>
  <c r="CD6" i="28"/>
  <c r="C86" i="28"/>
  <c r="AL229" i="28"/>
  <c r="AR237" i="28"/>
  <c r="BV227" i="28"/>
  <c r="CB235" i="28"/>
  <c r="W235" i="28"/>
  <c r="Q227" i="28"/>
  <c r="J5" i="28"/>
  <c r="J7" i="28" s="1"/>
  <c r="J8" i="28" s="1"/>
  <c r="C221" i="28"/>
  <c r="T229" i="28"/>
  <c r="Z237" i="28"/>
  <c r="CU135" i="28"/>
  <c r="C97" i="28"/>
  <c r="CT2" i="28"/>
  <c r="C133" i="28"/>
  <c r="C134" i="28"/>
  <c r="AP227" i="28"/>
  <c r="AV235" i="28"/>
  <c r="AU235" i="28"/>
  <c r="AO227" i="28"/>
  <c r="BP227" i="28"/>
  <c r="BV235" i="28"/>
  <c r="AJ227" i="28"/>
  <c r="AP235" i="28"/>
  <c r="BF227" i="28"/>
  <c r="BL235" i="28"/>
  <c r="AH229" i="28"/>
  <c r="AN237" i="28"/>
  <c r="BL229" i="28"/>
  <c r="BR237" i="28"/>
  <c r="CI243" i="28"/>
  <c r="CU257" i="28" s="1"/>
  <c r="CO251" i="28"/>
  <c r="AD229" i="28"/>
  <c r="AJ237" i="28"/>
  <c r="CR2" i="28"/>
  <c r="C127" i="28"/>
  <c r="C128" i="28"/>
  <c r="BI249" i="28"/>
  <c r="BC241" i="28"/>
  <c r="BO255" i="28" s="1"/>
  <c r="BA227" i="28"/>
  <c r="BG235" i="28"/>
  <c r="BX227" i="28"/>
  <c r="CD235" i="28"/>
  <c r="AX235" i="28"/>
  <c r="AR227" i="28"/>
  <c r="V229" i="28"/>
  <c r="AB237" i="28"/>
  <c r="CA237" i="28"/>
  <c r="BU229" i="28"/>
  <c r="BR229" i="28"/>
  <c r="BX237" i="28"/>
  <c r="AN255" i="28"/>
  <c r="CG251" i="28"/>
  <c r="CA243" i="28"/>
  <c r="CM257" i="28" s="1"/>
  <c r="AT229" i="28"/>
  <c r="AZ237" i="28"/>
  <c r="BW241" i="28"/>
  <c r="CI255" i="28" s="1"/>
  <c r="CC249" i="28"/>
  <c r="BW237" i="28"/>
  <c r="BQ229" i="28"/>
  <c r="CK249" i="28"/>
  <c r="CE241" i="28"/>
  <c r="CQ255" i="28" s="1"/>
  <c r="BM227" i="28"/>
  <c r="BS235" i="28"/>
  <c r="AE229" i="28"/>
  <c r="AK237" i="28"/>
  <c r="AY235" i="28"/>
  <c r="AS227" i="28"/>
  <c r="CQ123" i="28"/>
  <c r="C85" i="28"/>
  <c r="AG237" i="28"/>
  <c r="AA229" i="28"/>
  <c r="AM235" i="28"/>
  <c r="AG227" i="28"/>
  <c r="CC251" i="28"/>
  <c r="BW243" i="28"/>
  <c r="CI257" i="28" s="1"/>
  <c r="BE251" i="28"/>
  <c r="AY243" i="28"/>
  <c r="BK257" i="28" s="1"/>
  <c r="AD227" i="28"/>
  <c r="AJ235" i="28"/>
  <c r="AS229" i="28"/>
  <c r="AY237" i="28"/>
  <c r="Z229" i="28"/>
  <c r="AF237" i="28"/>
  <c r="AG229" i="28"/>
  <c r="AM237" i="28"/>
  <c r="BN237" i="28"/>
  <c r="BH229" i="28"/>
  <c r="AB229" i="28"/>
  <c r="AH237" i="28"/>
  <c r="AY241" i="28"/>
  <c r="BK255" i="28" s="1"/>
  <c r="BE249" i="28"/>
  <c r="V227" i="28"/>
  <c r="U5" i="28" s="1"/>
  <c r="U7" i="28" s="1"/>
  <c r="AB235" i="28"/>
  <c r="O5" i="28"/>
  <c r="O7" i="28" s="1"/>
  <c r="CP2" i="28"/>
  <c r="C121" i="28"/>
  <c r="C122" i="28"/>
  <c r="CE87" i="28"/>
  <c r="A87" i="28" s="1"/>
  <c r="C49" i="28"/>
  <c r="CJ107" i="28"/>
  <c r="C69" i="28"/>
  <c r="CS129" i="28"/>
  <c r="C91" i="28"/>
  <c r="W227" i="28"/>
  <c r="AC235" i="28"/>
  <c r="P5" i="28"/>
  <c r="P7" i="28" s="1"/>
  <c r="CA235" i="28"/>
  <c r="BU227" i="28"/>
  <c r="AI235" i="28"/>
  <c r="AC227" i="28"/>
  <c r="BD227" i="28"/>
  <c r="BJ235" i="28"/>
  <c r="X227" i="28"/>
  <c r="W5" i="28" s="1"/>
  <c r="W7" i="28" s="1"/>
  <c r="AD235" i="28"/>
  <c r="CS130" i="28"/>
  <c r="CF6" i="28"/>
  <c r="C92" i="28"/>
  <c r="CA241" i="28"/>
  <c r="CM255" i="28" s="1"/>
  <c r="CG249" i="28"/>
  <c r="BR227" i="28"/>
  <c r="BX235" i="28"/>
  <c r="BY251" i="28"/>
  <c r="BS243" i="28"/>
  <c r="CE257" i="28" s="1"/>
  <c r="BV229" i="28"/>
  <c r="CB237" i="28"/>
  <c r="Q229" i="28"/>
  <c r="W237" i="28"/>
  <c r="CU136" i="28"/>
  <c r="CH6" i="28"/>
  <c r="C98" i="28"/>
  <c r="CL2" i="28"/>
  <c r="C109" i="28"/>
  <c r="C110" i="28"/>
  <c r="AT227" i="28"/>
  <c r="AZ235" i="28"/>
  <c r="BW235" i="28"/>
  <c r="BQ227" i="28"/>
  <c r="CM111" i="28"/>
  <c r="C73" i="28"/>
  <c r="AU241" i="28"/>
  <c r="BG255" i="28" s="1"/>
  <c r="BA249" i="28"/>
  <c r="AP229" i="28"/>
  <c r="AV237" i="28"/>
  <c r="AU237" i="28"/>
  <c r="AO229" i="28"/>
  <c r="BP229" i="28"/>
  <c r="BV237" i="28"/>
  <c r="AJ229" i="28"/>
  <c r="AP237" i="28"/>
  <c r="C223" i="28"/>
  <c r="BF229" i="28"/>
  <c r="BL237" i="28"/>
  <c r="AE227" i="28"/>
  <c r="AK235" i="28"/>
  <c r="AK227" i="28"/>
  <c r="AQ235" i="28"/>
  <c r="AV227" i="28"/>
  <c r="BB235" i="28"/>
  <c r="BE28" i="25"/>
  <c r="I20" i="15"/>
  <c r="BG22" i="26"/>
  <c r="BG28" i="26"/>
  <c r="BH21" i="26"/>
  <c r="BI18" i="26"/>
  <c r="BH20" i="26"/>
  <c r="BH27" i="26"/>
  <c r="BI24" i="26"/>
  <c r="BH26" i="26"/>
  <c r="BF27" i="25"/>
  <c r="BG24" i="25"/>
  <c r="BF26" i="25"/>
  <c r="BD21" i="25"/>
  <c r="BD20" i="25"/>
  <c r="BF21" i="24"/>
  <c r="BF20" i="24"/>
  <c r="BC22" i="25"/>
  <c r="BF16" i="25"/>
  <c r="BE18" i="25"/>
  <c r="BD28" i="24"/>
  <c r="BE22" i="24"/>
  <c r="BE27" i="24"/>
  <c r="BE26" i="24"/>
  <c r="BF24" i="24"/>
  <c r="BG18" i="24"/>
  <c r="BF16" i="24"/>
  <c r="A237" i="28" l="1"/>
  <c r="X5" i="28"/>
  <c r="X7" i="28" s="1"/>
  <c r="D19" i="28"/>
  <c r="A229" i="28"/>
  <c r="C21" i="28" s="1"/>
  <c r="C203" i="28"/>
  <c r="A203" i="28"/>
  <c r="C107" i="28"/>
  <c r="A107" i="28"/>
  <c r="Z5" i="28"/>
  <c r="Z7" i="28" s="1"/>
  <c r="C237" i="28"/>
  <c r="V5" i="28"/>
  <c r="V7" i="28" s="1"/>
  <c r="K8" i="28"/>
  <c r="L8" i="28" s="1"/>
  <c r="M8" i="28" s="1"/>
  <c r="N8" i="28" s="1"/>
  <c r="O8" i="28" s="1"/>
  <c r="P8" i="28" s="1"/>
  <c r="Q8" i="28" s="1"/>
  <c r="R8" i="28" s="1"/>
  <c r="S8" i="28" s="1"/>
  <c r="T8" i="28" s="1"/>
  <c r="U8" i="28" s="1"/>
  <c r="Y5" i="28"/>
  <c r="Y7" i="28" s="1"/>
  <c r="C229" i="28"/>
  <c r="AA5" i="28"/>
  <c r="AA7" i="28" s="1"/>
  <c r="CI189" i="28"/>
  <c r="A189" i="28" s="1"/>
  <c r="D20" i="28" s="1"/>
  <c r="C163" i="28"/>
  <c r="CR209" i="28"/>
  <c r="C183" i="28"/>
  <c r="BK249" i="28"/>
  <c r="BJ5" i="28" s="1"/>
  <c r="BJ7" i="28" s="1"/>
  <c r="BE241" i="28"/>
  <c r="BQ255" i="28" s="1"/>
  <c r="CE249" i="28"/>
  <c r="CD5" i="28" s="1"/>
  <c r="CD7" i="28" s="1"/>
  <c r="BY241" i="28"/>
  <c r="BM241" i="28"/>
  <c r="BY255" i="28" s="1"/>
  <c r="BS249" i="28"/>
  <c r="BR5" i="28" s="1"/>
  <c r="BR7" i="28" s="1"/>
  <c r="CT5" i="28"/>
  <c r="C135" i="28"/>
  <c r="AZ243" i="28"/>
  <c r="BL257" i="28" s="1"/>
  <c r="BF251" i="28"/>
  <c r="BO251" i="28"/>
  <c r="BI243" i="28"/>
  <c r="BU257" i="28" s="1"/>
  <c r="AR249" i="28"/>
  <c r="AL241" i="28"/>
  <c r="AX255" i="28" s="1"/>
  <c r="CA249" i="28"/>
  <c r="BZ5" i="28" s="1"/>
  <c r="BZ7" i="28" s="1"/>
  <c r="BU241" i="28"/>
  <c r="CG255" i="28" s="1"/>
  <c r="BW251" i="28"/>
  <c r="BQ243" i="28"/>
  <c r="CC257" i="28" s="1"/>
  <c r="CA251" i="28"/>
  <c r="BU243" i="28"/>
  <c r="CG257" i="28" s="1"/>
  <c r="BF249" i="28"/>
  <c r="AZ241" i="28"/>
  <c r="BL255" i="28" s="1"/>
  <c r="CO119" i="28"/>
  <c r="C81" i="28"/>
  <c r="BD243" i="28"/>
  <c r="BP257" i="28" s="1"/>
  <c r="BJ251" i="28"/>
  <c r="CL6" i="28"/>
  <c r="C112" i="28"/>
  <c r="CJ249" i="28"/>
  <c r="CD241" i="28"/>
  <c r="CP255" i="28" s="1"/>
  <c r="AN249" i="28"/>
  <c r="AH241" i="28"/>
  <c r="AT255" i="28" s="1"/>
  <c r="AT251" i="28"/>
  <c r="AN243" i="28"/>
  <c r="AZ257" i="28" s="1"/>
  <c r="AS243" i="28"/>
  <c r="BE257" i="28" s="1"/>
  <c r="AY251" i="28"/>
  <c r="AV249" i="28"/>
  <c r="AP241" i="28"/>
  <c r="AY249" i="28"/>
  <c r="AS241" i="28"/>
  <c r="BE255" i="28" s="1"/>
  <c r="BD5" i="28" s="1"/>
  <c r="BD7" i="28" s="1"/>
  <c r="BX249" i="28"/>
  <c r="BR241" i="28"/>
  <c r="BB249" i="28"/>
  <c r="AV241" i="28"/>
  <c r="BH255" i="28" s="1"/>
  <c r="BN249" i="28"/>
  <c r="BH241" i="28"/>
  <c r="BT255" i="28" s="1"/>
  <c r="BR243" i="28"/>
  <c r="CD257" i="28" s="1"/>
  <c r="BX251" i="28"/>
  <c r="BG251" i="28"/>
  <c r="BA243" i="28"/>
  <c r="BM257" i="28" s="1"/>
  <c r="BL249" i="28"/>
  <c r="BF241" i="28"/>
  <c r="BR255" i="28" s="1"/>
  <c r="AI251" i="28"/>
  <c r="AC243" i="28"/>
  <c r="AO257" i="28" s="1"/>
  <c r="CM249" i="28"/>
  <c r="CL5" i="28" s="1"/>
  <c r="CG241" i="28"/>
  <c r="CP5" i="28"/>
  <c r="C123" i="28"/>
  <c r="AW251" i="28"/>
  <c r="AQ243" i="28"/>
  <c r="BC257" i="28" s="1"/>
  <c r="BL251" i="28"/>
  <c r="BF243" i="28"/>
  <c r="BR257" i="28" s="1"/>
  <c r="CP249" i="28"/>
  <c r="CO5" i="28" s="1"/>
  <c r="CO7" i="28" s="1"/>
  <c r="CJ241" i="28"/>
  <c r="AZ251" i="28"/>
  <c r="AT243" i="28"/>
  <c r="BF257" i="28" s="1"/>
  <c r="BH249" i="28"/>
  <c r="BB241" i="28"/>
  <c r="BN255" i="28" s="1"/>
  <c r="AF243" i="28"/>
  <c r="AR257" i="28" s="1"/>
  <c r="AL251" i="28"/>
  <c r="CN249" i="28"/>
  <c r="CH241" i="28"/>
  <c r="CM113" i="28"/>
  <c r="C75" i="28"/>
  <c r="BZ249" i="28"/>
  <c r="BT241" i="28"/>
  <c r="CF255" i="28" s="1"/>
  <c r="CN6" i="28"/>
  <c r="C118" i="28"/>
  <c r="CU137" i="28"/>
  <c r="C99" i="28"/>
  <c r="AT241" i="28"/>
  <c r="BF255" i="28" s="1"/>
  <c r="AZ249" i="28"/>
  <c r="AJ251" i="28"/>
  <c r="AD243" i="28"/>
  <c r="AP257" i="28" s="1"/>
  <c r="AF241" i="28"/>
  <c r="AR255" i="28" s="1"/>
  <c r="AL249" i="28"/>
  <c r="C117" i="28"/>
  <c r="BJ241" i="28"/>
  <c r="BV255" i="28" s="1"/>
  <c r="BP249" i="28"/>
  <c r="BM243" i="28"/>
  <c r="BY257" i="28" s="1"/>
  <c r="BS251" i="28"/>
  <c r="BW249" i="28"/>
  <c r="BV5" i="28" s="1"/>
  <c r="BV7" i="28" s="1"/>
  <c r="BQ241" i="28"/>
  <c r="CC255" i="28" s="1"/>
  <c r="BL241" i="28"/>
  <c r="BX255" i="28" s="1"/>
  <c r="BR249" i="28"/>
  <c r="AE241" i="28"/>
  <c r="AQ255" i="28" s="1"/>
  <c r="AK249" i="28"/>
  <c r="AX249" i="28"/>
  <c r="AR241" i="28"/>
  <c r="BD255" i="28" s="1"/>
  <c r="BV251" i="28"/>
  <c r="BP243" i="28"/>
  <c r="CB257" i="28" s="1"/>
  <c r="AI243" i="28"/>
  <c r="AU257" i="28" s="1"/>
  <c r="AO251" i="28"/>
  <c r="BC249" i="28"/>
  <c r="AW241" i="28"/>
  <c r="BI255" i="28" s="1"/>
  <c r="BB251" i="28"/>
  <c r="AV243" i="28"/>
  <c r="BH257" i="28" s="1"/>
  <c r="C111" i="28"/>
  <c r="CT6" i="28"/>
  <c r="C136" i="28"/>
  <c r="BK251" i="28"/>
  <c r="BE243" i="28"/>
  <c r="BQ257" i="28" s="1"/>
  <c r="CB243" i="28"/>
  <c r="CN257" i="28" s="1"/>
  <c r="CH251" i="28"/>
  <c r="BB243" i="28"/>
  <c r="BN257" i="28" s="1"/>
  <c r="BH251" i="28"/>
  <c r="BP5" i="28"/>
  <c r="BP7" i="28" s="1"/>
  <c r="CR6" i="28"/>
  <c r="C130" i="28"/>
  <c r="AL243" i="28"/>
  <c r="AX257" i="28" s="1"/>
  <c r="AR251" i="28"/>
  <c r="AM243" i="28"/>
  <c r="AY257" i="28" s="1"/>
  <c r="AS251" i="28"/>
  <c r="CI251" i="28"/>
  <c r="CC243" i="28"/>
  <c r="CO257" i="28" s="1"/>
  <c r="CM251" i="28"/>
  <c r="CG243" i="28"/>
  <c r="CS257" i="28" s="1"/>
  <c r="C227" i="28"/>
  <c r="BP251" i="28"/>
  <c r="BJ243" i="28"/>
  <c r="BV257" i="28" s="1"/>
  <c r="CB251" i="28"/>
  <c r="BV243" i="28"/>
  <c r="CH257" i="28" s="1"/>
  <c r="AM249" i="28"/>
  <c r="AG241" i="28"/>
  <c r="AS255" i="28" s="1"/>
  <c r="AM251" i="28"/>
  <c r="AG243" i="28"/>
  <c r="AS257" i="28" s="1"/>
  <c r="AK251" i="28"/>
  <c r="AE243" i="28"/>
  <c r="AQ257" i="28" s="1"/>
  <c r="AK243" i="28"/>
  <c r="AW257" i="28" s="1"/>
  <c r="AQ251" i="28"/>
  <c r="BT249" i="28"/>
  <c r="BN241" i="28"/>
  <c r="BZ255" i="28" s="1"/>
  <c r="CP251" i="28"/>
  <c r="CJ243" i="28"/>
  <c r="CV257" i="28" s="1"/>
  <c r="C240" i="28" s="1"/>
  <c r="CF251" i="28"/>
  <c r="BZ243" i="28"/>
  <c r="CL257" i="28" s="1"/>
  <c r="AS249" i="28"/>
  <c r="AM241" i="28"/>
  <c r="AY255" i="28" s="1"/>
  <c r="CB249" i="28"/>
  <c r="BV241" i="28"/>
  <c r="CH255" i="28" s="1"/>
  <c r="AD241" i="28"/>
  <c r="AP255" i="28" s="1"/>
  <c r="AJ249" i="28"/>
  <c r="AK241" i="28"/>
  <c r="AW255" i="28" s="1"/>
  <c r="AQ249" i="28"/>
  <c r="AJ241" i="28"/>
  <c r="AV255" i="28" s="1"/>
  <c r="AP249" i="28"/>
  <c r="AW249" i="28"/>
  <c r="AQ241" i="28"/>
  <c r="BC255" i="28" s="1"/>
  <c r="CI249" i="28"/>
  <c r="CH5" i="28" s="1"/>
  <c r="CH7" i="28" s="1"/>
  <c r="CC241" i="28"/>
  <c r="CH243" i="28"/>
  <c r="CT257" i="28" s="1"/>
  <c r="CN251" i="28"/>
  <c r="BK5" i="28"/>
  <c r="BK7" i="28" s="1"/>
  <c r="BP241" i="28"/>
  <c r="CB255" i="28" s="1"/>
  <c r="BV249" i="28"/>
  <c r="AU249" i="28"/>
  <c r="AO241" i="28"/>
  <c r="BA255" i="28" s="1"/>
  <c r="AI241" i="28"/>
  <c r="AU255" i="28" s="1"/>
  <c r="AO249" i="28"/>
  <c r="C129" i="28"/>
  <c r="CQ125" i="28"/>
  <c r="C87" i="28"/>
  <c r="BZ251" i="28"/>
  <c r="BT243" i="28"/>
  <c r="CF257" i="28" s="1"/>
  <c r="CJ251" i="28"/>
  <c r="CD243" i="28"/>
  <c r="CP257" i="28" s="1"/>
  <c r="AN251" i="28"/>
  <c r="AH243" i="28"/>
  <c r="AT257" i="28" s="1"/>
  <c r="BJ249" i="28"/>
  <c r="BD241" i="28"/>
  <c r="BP255" i="28" s="1"/>
  <c r="AV251" i="28"/>
  <c r="AP243" i="28"/>
  <c r="BB257" i="28" s="1"/>
  <c r="CD251" i="28"/>
  <c r="BX243" i="28"/>
  <c r="CJ257" i="28" s="1"/>
  <c r="CB241" i="28"/>
  <c r="CN255" i="28" s="1"/>
  <c r="CH249" i="28"/>
  <c r="BG249" i="28"/>
  <c r="BF5" i="28" s="1"/>
  <c r="BF7" i="28" s="1"/>
  <c r="BA241" i="28"/>
  <c r="BM255" i="28" s="1"/>
  <c r="AC241" i="28"/>
  <c r="AI249" i="28"/>
  <c r="C235" i="28"/>
  <c r="BD251" i="28"/>
  <c r="AX243" i="28"/>
  <c r="BJ257" i="28" s="1"/>
  <c r="CP6" i="28"/>
  <c r="C124" i="28"/>
  <c r="CL251" i="28"/>
  <c r="CF243" i="28"/>
  <c r="CR257" i="28" s="1"/>
  <c r="CS131" i="28"/>
  <c r="C93" i="28"/>
  <c r="BT251" i="28"/>
  <c r="BN243" i="28"/>
  <c r="BZ257" i="28" s="1"/>
  <c r="AT249" i="28"/>
  <c r="AN241" i="28"/>
  <c r="BC251" i="28"/>
  <c r="AW243" i="28"/>
  <c r="BI257" i="28" s="1"/>
  <c r="BZ241" i="28"/>
  <c r="CL255" i="28" s="1"/>
  <c r="CF249" i="28"/>
  <c r="CD249" i="28"/>
  <c r="BX241" i="28"/>
  <c r="CJ255" i="28" s="1"/>
  <c r="BL243" i="28"/>
  <c r="BX257" i="28" s="1"/>
  <c r="BR251" i="28"/>
  <c r="BY243" i="28"/>
  <c r="CK257" i="28" s="1"/>
  <c r="CE251" i="28"/>
  <c r="AX251" i="28"/>
  <c r="AR243" i="28"/>
  <c r="BD257" i="28" s="1"/>
  <c r="BD249" i="28"/>
  <c r="AX241" i="28"/>
  <c r="CL249" i="28"/>
  <c r="CK5" i="28" s="1"/>
  <c r="CK7" i="28" s="1"/>
  <c r="CF241" i="28"/>
  <c r="BI241" i="28"/>
  <c r="BU255" i="28" s="1"/>
  <c r="BO249" i="28"/>
  <c r="BN251" i="28"/>
  <c r="BH243" i="28"/>
  <c r="BT257" i="28" s="1"/>
  <c r="AN257" i="28"/>
  <c r="AP251" i="28"/>
  <c r="AJ243" i="28"/>
  <c r="AV257" i="28" s="1"/>
  <c r="AU251" i="28"/>
  <c r="AO243" i="28"/>
  <c r="BA257" i="28" s="1"/>
  <c r="BN5" i="28"/>
  <c r="BN7" i="28" s="1"/>
  <c r="BH28" i="26"/>
  <c r="BH22" i="26"/>
  <c r="BI27" i="26"/>
  <c r="BJ24" i="26"/>
  <c r="BI26" i="26"/>
  <c r="BI20" i="26"/>
  <c r="BJ18" i="26"/>
  <c r="BI21" i="26"/>
  <c r="BF28" i="25"/>
  <c r="BG27" i="25"/>
  <c r="BH24" i="25"/>
  <c r="BG26" i="25"/>
  <c r="BE20" i="25"/>
  <c r="BE21" i="25"/>
  <c r="BG21" i="24"/>
  <c r="BG20" i="24"/>
  <c r="BG16" i="25"/>
  <c r="BD22" i="25"/>
  <c r="BF18" i="25"/>
  <c r="BE28" i="24"/>
  <c r="BF22" i="24"/>
  <c r="BG16" i="24"/>
  <c r="BF27" i="24"/>
  <c r="BF26" i="24"/>
  <c r="BG24" i="24"/>
  <c r="BH18" i="24"/>
  <c r="A251" i="28" l="1"/>
  <c r="A257" i="28"/>
  <c r="C125" i="28"/>
  <c r="A125" i="28"/>
  <c r="C137" i="28"/>
  <c r="A137" i="28"/>
  <c r="C119" i="28"/>
  <c r="A119" i="28"/>
  <c r="C209" i="28"/>
  <c r="A209" i="28"/>
  <c r="C131" i="28"/>
  <c r="A131" i="28"/>
  <c r="A243" i="28"/>
  <c r="D21" i="28" s="1"/>
  <c r="E21" i="28"/>
  <c r="BB5" i="28"/>
  <c r="BB7" i="28" s="1"/>
  <c r="CT7" i="28"/>
  <c r="C113" i="28"/>
  <c r="A113" i="28"/>
  <c r="BL5" i="28"/>
  <c r="BL7" i="28" s="1"/>
  <c r="CP7" i="28"/>
  <c r="AE5" i="28"/>
  <c r="AE7" i="28" s="1"/>
  <c r="V8" i="28"/>
  <c r="W8" i="28" s="1"/>
  <c r="X8" i="28" s="1"/>
  <c r="Y8" i="28" s="1"/>
  <c r="Z8" i="28" s="1"/>
  <c r="AA8" i="28" s="1"/>
  <c r="AR5" i="28"/>
  <c r="AR7" i="28" s="1"/>
  <c r="AF5" i="28"/>
  <c r="AF7" i="28" s="1"/>
  <c r="BY5" i="28"/>
  <c r="BY7" i="28" s="1"/>
  <c r="AT5" i="28"/>
  <c r="AT7" i="28" s="1"/>
  <c r="AV5" i="28"/>
  <c r="AV7" i="28" s="1"/>
  <c r="C257" i="28"/>
  <c r="C251" i="28"/>
  <c r="AX5" i="28"/>
  <c r="AX7" i="28" s="1"/>
  <c r="CL7" i="28"/>
  <c r="CU215" i="28"/>
  <c r="C189" i="28"/>
  <c r="BJ255" i="28"/>
  <c r="BI5" i="28" s="1"/>
  <c r="BI7" i="28" s="1"/>
  <c r="AW5" i="28"/>
  <c r="AW7" i="28" s="1"/>
  <c r="BH5" i="28"/>
  <c r="BH7" i="28" s="1"/>
  <c r="C243" i="28"/>
  <c r="AZ255" i="28"/>
  <c r="AY5" i="28" s="1"/>
  <c r="AY7" i="28" s="1"/>
  <c r="AM5" i="28"/>
  <c r="AM7" i="28" s="1"/>
  <c r="AL5" i="28"/>
  <c r="AL7" i="28" s="1"/>
  <c r="AZ5" i="28"/>
  <c r="AZ7" i="28" s="1"/>
  <c r="CD255" i="28"/>
  <c r="CC5" i="28" s="1"/>
  <c r="CC7" i="28" s="1"/>
  <c r="BQ5" i="28"/>
  <c r="BQ7" i="28" s="1"/>
  <c r="BB255" i="28"/>
  <c r="BA5" i="28" s="1"/>
  <c r="BA7" i="28" s="1"/>
  <c r="AO5" i="28"/>
  <c r="AO7" i="28" s="1"/>
  <c r="AD5" i="28"/>
  <c r="AD7" i="28" s="1"/>
  <c r="AQ5" i="28"/>
  <c r="AQ7" i="28" s="1"/>
  <c r="C249" i="28"/>
  <c r="CO255" i="28"/>
  <c r="CN5" i="28" s="1"/>
  <c r="CN7" i="28" s="1"/>
  <c r="CB5" i="28"/>
  <c r="CB7" i="28" s="1"/>
  <c r="CA5" i="28"/>
  <c r="CA7" i="28" s="1"/>
  <c r="AI5" i="28"/>
  <c r="AI7" i="28" s="1"/>
  <c r="BS5" i="28"/>
  <c r="BS7" i="28" s="1"/>
  <c r="BC5" i="28"/>
  <c r="BC7" i="28" s="1"/>
  <c r="AK5" i="28"/>
  <c r="AK7" i="28" s="1"/>
  <c r="BM5" i="28"/>
  <c r="BM7" i="28" s="1"/>
  <c r="AO255" i="28"/>
  <c r="AN5" i="28" s="1"/>
  <c r="AN7" i="28" s="1"/>
  <c r="C241" i="28"/>
  <c r="BU5" i="28"/>
  <c r="BU7" i="28" s="1"/>
  <c r="BW5" i="28"/>
  <c r="BW7" i="28" s="1"/>
  <c r="AB5" i="28"/>
  <c r="AB7" i="28" s="1"/>
  <c r="CT255" i="28"/>
  <c r="CS5" i="28" s="1"/>
  <c r="CS7" i="28" s="1"/>
  <c r="CG5" i="28"/>
  <c r="CG7" i="28" s="1"/>
  <c r="CV255" i="28"/>
  <c r="CU5" i="28" s="1"/>
  <c r="CU7" i="28" s="1"/>
  <c r="CI5" i="28"/>
  <c r="CI7" i="28" s="1"/>
  <c r="AJ5" i="28"/>
  <c r="AJ7" i="28" s="1"/>
  <c r="CK255" i="28"/>
  <c r="CJ5" i="28" s="1"/>
  <c r="CJ7" i="28" s="1"/>
  <c r="BX5" i="28"/>
  <c r="BX7" i="28" s="1"/>
  <c r="BT5" i="28"/>
  <c r="BT7" i="28" s="1"/>
  <c r="BO5" i="28"/>
  <c r="BO7" i="28" s="1"/>
  <c r="AS5" i="28"/>
  <c r="AS7" i="28" s="1"/>
  <c r="BG5" i="28"/>
  <c r="BG7" i="28" s="1"/>
  <c r="AC5" i="28"/>
  <c r="AC7" i="28" s="1"/>
  <c r="CR255" i="28"/>
  <c r="CQ5" i="28" s="1"/>
  <c r="CQ7" i="28" s="1"/>
  <c r="CE5" i="28"/>
  <c r="CE7" i="28" s="1"/>
  <c r="CM5" i="28"/>
  <c r="CM7" i="28" s="1"/>
  <c r="CS255" i="28"/>
  <c r="CR5" i="28" s="1"/>
  <c r="CR7" i="28" s="1"/>
  <c r="CF5" i="28"/>
  <c r="CF7" i="28" s="1"/>
  <c r="AG5" i="28"/>
  <c r="AG7" i="28" s="1"/>
  <c r="BE5" i="28"/>
  <c r="BE7" i="28" s="1"/>
  <c r="AU5" i="28"/>
  <c r="AU7" i="28" s="1"/>
  <c r="AH5" i="28"/>
  <c r="AH7" i="28" s="1"/>
  <c r="AP5" i="28"/>
  <c r="AP7" i="28" s="1"/>
  <c r="BI22" i="26"/>
  <c r="BI28" i="26"/>
  <c r="BJ20" i="26"/>
  <c r="BK18" i="26"/>
  <c r="BJ21" i="26"/>
  <c r="BJ26" i="26"/>
  <c r="BK24" i="26"/>
  <c r="BJ27" i="26"/>
  <c r="BG28" i="25"/>
  <c r="BH26" i="25"/>
  <c r="BI24" i="25"/>
  <c r="BH27" i="25"/>
  <c r="BF20" i="25"/>
  <c r="BF21" i="25"/>
  <c r="BH20" i="24"/>
  <c r="BH21" i="24"/>
  <c r="BE22" i="25"/>
  <c r="BH16" i="25"/>
  <c r="BG18" i="25"/>
  <c r="BG22" i="24"/>
  <c r="BF28" i="24"/>
  <c r="BG27" i="24"/>
  <c r="BG26" i="24"/>
  <c r="BH24" i="24"/>
  <c r="BH16" i="24"/>
  <c r="BI18" i="24"/>
  <c r="CV7" i="28" l="1"/>
  <c r="E19" i="28"/>
  <c r="C215" i="28"/>
  <c r="A215" i="28"/>
  <c r="E20" i="28" s="1"/>
  <c r="AB8" i="28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AS8" i="28" s="1"/>
  <c r="AT8" i="28" s="1"/>
  <c r="AU8" i="28" s="1"/>
  <c r="AV8" i="28" s="1"/>
  <c r="AW8" i="28" s="1"/>
  <c r="AX8" i="28" s="1"/>
  <c r="AY8" i="28" s="1"/>
  <c r="AZ8" i="28" s="1"/>
  <c r="BA8" i="28" s="1"/>
  <c r="BB8" i="28" s="1"/>
  <c r="BC8" i="28" s="1"/>
  <c r="BD8" i="28" s="1"/>
  <c r="BE8" i="28" s="1"/>
  <c r="BF8" i="28" s="1"/>
  <c r="BG8" i="28" s="1"/>
  <c r="BH8" i="28" s="1"/>
  <c r="BI8" i="28" s="1"/>
  <c r="BJ8" i="28" s="1"/>
  <c r="BK8" i="28" s="1"/>
  <c r="BL8" i="28" s="1"/>
  <c r="BM8" i="28" s="1"/>
  <c r="BN8" i="28" s="1"/>
  <c r="BO8" i="28" s="1"/>
  <c r="BP8" i="28" s="1"/>
  <c r="BQ8" i="28" s="1"/>
  <c r="BR8" i="28" s="1"/>
  <c r="BS8" i="28" s="1"/>
  <c r="BT8" i="28" s="1"/>
  <c r="BU8" i="28" s="1"/>
  <c r="BV8" i="28" s="1"/>
  <c r="BW8" i="28" s="1"/>
  <c r="BX8" i="28" s="1"/>
  <c r="BY8" i="28" s="1"/>
  <c r="BZ8" i="28" s="1"/>
  <c r="CA8" i="28" s="1"/>
  <c r="CB8" i="28" s="1"/>
  <c r="CC8" i="28" s="1"/>
  <c r="CD8" i="28" s="1"/>
  <c r="CE8" i="28" s="1"/>
  <c r="CF8" i="28" s="1"/>
  <c r="CG8" i="28" s="1"/>
  <c r="CH8" i="28" s="1"/>
  <c r="CI8" i="28" s="1"/>
  <c r="CJ8" i="28" s="1"/>
  <c r="CK8" i="28" s="1"/>
  <c r="CL8" i="28" s="1"/>
  <c r="CM8" i="28" s="1"/>
  <c r="CN8" i="28" s="1"/>
  <c r="CO8" i="28" s="1"/>
  <c r="CP8" i="28" s="1"/>
  <c r="CQ8" i="28" s="1"/>
  <c r="CR8" i="28" s="1"/>
  <c r="CS8" i="28" s="1"/>
  <c r="CT8" i="28" s="1"/>
  <c r="CU8" i="28" s="1"/>
  <c r="C255" i="28"/>
  <c r="BJ28" i="26"/>
  <c r="BJ22" i="26"/>
  <c r="BK26" i="26"/>
  <c r="BL24" i="26"/>
  <c r="BK27" i="26"/>
  <c r="BK21" i="26"/>
  <c r="BL18" i="26"/>
  <c r="BK20" i="26"/>
  <c r="BH28" i="25"/>
  <c r="BI27" i="25"/>
  <c r="BI26" i="25"/>
  <c r="BJ24" i="25"/>
  <c r="BG21" i="25"/>
  <c r="BG20" i="25"/>
  <c r="BI20" i="24"/>
  <c r="BI21" i="24"/>
  <c r="BF22" i="25"/>
  <c r="BI16" i="25"/>
  <c r="BH18" i="25"/>
  <c r="BG28" i="24"/>
  <c r="BH22" i="24"/>
  <c r="BI16" i="24"/>
  <c r="BJ18" i="24"/>
  <c r="BH27" i="24"/>
  <c r="BH26" i="24"/>
  <c r="BI24" i="24"/>
  <c r="CV9" i="28" l="1"/>
  <c r="F19" i="28" s="1"/>
  <c r="C12" i="28" s="1"/>
  <c r="C13" i="28" s="1"/>
  <c r="F3" i="15"/>
  <c r="BK28" i="26"/>
  <c r="D10" i="26" s="1"/>
  <c r="D19" i="15" s="1"/>
  <c r="BK22" i="26"/>
  <c r="BL21" i="26"/>
  <c r="BL20" i="26"/>
  <c r="C9" i="26"/>
  <c r="C18" i="15" s="1"/>
  <c r="BL27" i="26"/>
  <c r="C27" i="26" s="1"/>
  <c r="BL26" i="26"/>
  <c r="C26" i="26" s="1"/>
  <c r="D9" i="26"/>
  <c r="D18" i="15" s="1"/>
  <c r="BI28" i="25"/>
  <c r="BJ27" i="25"/>
  <c r="BK24" i="25"/>
  <c r="D9" i="25" s="1"/>
  <c r="H18" i="15" s="1"/>
  <c r="BJ26" i="25"/>
  <c r="BH21" i="25"/>
  <c r="BH20" i="25"/>
  <c r="BJ21" i="24"/>
  <c r="BJ20" i="24"/>
  <c r="BG22" i="25"/>
  <c r="BJ16" i="25"/>
  <c r="BI18" i="25"/>
  <c r="BH28" i="24"/>
  <c r="BI22" i="24"/>
  <c r="BJ16" i="24"/>
  <c r="BK18" i="24"/>
  <c r="BI27" i="24"/>
  <c r="BI26" i="24"/>
  <c r="BJ24" i="24"/>
  <c r="F1" i="15" l="1"/>
  <c r="F2" i="15"/>
  <c r="C1" i="15"/>
  <c r="C20" i="26"/>
  <c r="C21" i="26"/>
  <c r="BL28" i="26"/>
  <c r="D12" i="26" s="1"/>
  <c r="BL22" i="26"/>
  <c r="C12" i="26" s="1"/>
  <c r="BJ28" i="25"/>
  <c r="BK26" i="25"/>
  <c r="BK27" i="25"/>
  <c r="BI20" i="25"/>
  <c r="BI21" i="25"/>
  <c r="BK21" i="24"/>
  <c r="BK20" i="24"/>
  <c r="BH22" i="25"/>
  <c r="BK16" i="25"/>
  <c r="BJ18" i="25"/>
  <c r="BI28" i="24"/>
  <c r="BJ22" i="24"/>
  <c r="BJ27" i="24"/>
  <c r="BJ26" i="24"/>
  <c r="BK24" i="24"/>
  <c r="BL18" i="24"/>
  <c r="BK16" i="24"/>
  <c r="D11" i="26" l="1"/>
  <c r="D13" i="26"/>
  <c r="C11" i="26"/>
  <c r="C20" i="15" s="1"/>
  <c r="C13" i="26"/>
  <c r="BK28" i="25"/>
  <c r="C9" i="24"/>
  <c r="E18" i="15" s="1"/>
  <c r="D10" i="25"/>
  <c r="H19" i="15" s="1"/>
  <c r="D20" i="15"/>
  <c r="D21" i="15"/>
  <c r="C21" i="15"/>
  <c r="C19" i="15"/>
  <c r="D13" i="25"/>
  <c r="BJ20" i="25"/>
  <c r="BJ21" i="25"/>
  <c r="BL20" i="24"/>
  <c r="BL21" i="24"/>
  <c r="BK22" i="24"/>
  <c r="BI22" i="25"/>
  <c r="BK18" i="25"/>
  <c r="C9" i="25" s="1"/>
  <c r="BJ28" i="24"/>
  <c r="BK27" i="24"/>
  <c r="BK26" i="24"/>
  <c r="BL24" i="24"/>
  <c r="D9" i="24" s="1"/>
  <c r="D12" i="25" l="1"/>
  <c r="H21" i="15" s="1"/>
  <c r="D11" i="25"/>
  <c r="C21" i="24"/>
  <c r="C20" i="24"/>
  <c r="BK21" i="25"/>
  <c r="BK20" i="25"/>
  <c r="BL22" i="24"/>
  <c r="BJ22" i="25"/>
  <c r="H20" i="15" s="1"/>
  <c r="G18" i="15"/>
  <c r="BK28" i="24"/>
  <c r="BL26" i="24"/>
  <c r="C26" i="24" s="1"/>
  <c r="BL27" i="24"/>
  <c r="C27" i="24" s="1"/>
  <c r="F18" i="15"/>
  <c r="C12" i="24" l="1"/>
  <c r="C11" i="24"/>
  <c r="E20" i="15" s="1"/>
  <c r="L16" i="15"/>
  <c r="C10" i="24"/>
  <c r="E19" i="15" s="1"/>
  <c r="C13" i="24"/>
  <c r="E21" i="15"/>
  <c r="BL28" i="24"/>
  <c r="BK22" i="25"/>
  <c r="D11" i="24" l="1"/>
  <c r="D12" i="24"/>
  <c r="C11" i="25"/>
  <c r="C12" i="25"/>
  <c r="G21" i="15" s="1"/>
  <c r="C10" i="25"/>
  <c r="G19" i="15" s="1"/>
  <c r="F21" i="15"/>
  <c r="F20" i="15"/>
  <c r="D10" i="24"/>
  <c r="F19" i="15" s="1"/>
  <c r="D13" i="24"/>
  <c r="C13" i="25"/>
  <c r="G20" i="15"/>
  <c r="L10" i="15" l="1"/>
  <c r="L12" i="15"/>
  <c r="O10" i="15" l="1"/>
  <c r="L17" i="15" l="1"/>
  <c r="L20" i="15"/>
  <c r="L21" i="15" l="1"/>
  <c r="O12" i="15"/>
  <c r="O14" i="15" l="1"/>
  <c r="C2" i="15" l="1"/>
</calcChain>
</file>

<file path=xl/sharedStrings.xml><?xml version="1.0" encoding="utf-8"?>
<sst xmlns="http://schemas.openxmlformats.org/spreadsheetml/2006/main" count="507" uniqueCount="157">
  <si>
    <t>IGP-M</t>
  </si>
  <si>
    <t>Receita RFID</t>
  </si>
  <si>
    <t>Comissão</t>
  </si>
  <si>
    <t>Impostos</t>
  </si>
  <si>
    <t>DFC RFID</t>
  </si>
  <si>
    <t>Impostos Médios</t>
  </si>
  <si>
    <t>Projeto Inventário</t>
  </si>
  <si>
    <t>Projeto Pessoas</t>
  </si>
  <si>
    <t>Premissas</t>
  </si>
  <si>
    <t>Taxa de Desconto</t>
  </si>
  <si>
    <t>Investimento Inicial</t>
  </si>
  <si>
    <t>Lucro Nominal</t>
  </si>
  <si>
    <t>VPL</t>
  </si>
  <si>
    <t>Custos</t>
  </si>
  <si>
    <t>Receita Total</t>
  </si>
  <si>
    <t>Fluzão</t>
  </si>
  <si>
    <t>Martelão</t>
  </si>
  <si>
    <t>Entrada Cliente</t>
  </si>
  <si>
    <t>Comissão (%s/receita)</t>
  </si>
  <si>
    <t>Custo Projeto</t>
  </si>
  <si>
    <t>Receita Mensalidade</t>
  </si>
  <si>
    <t>Projeto Fabrica</t>
  </si>
  <si>
    <t>Projeto Quiosques</t>
  </si>
  <si>
    <t>Benasi</t>
  </si>
  <si>
    <t>Projeto Benasi</t>
  </si>
  <si>
    <t>Receita</t>
  </si>
  <si>
    <t>Inicial</t>
  </si>
  <si>
    <t>Total</t>
  </si>
  <si>
    <t>AV</t>
  </si>
  <si>
    <t>Checks</t>
  </si>
  <si>
    <t>Resultados RFID</t>
  </si>
  <si>
    <t>TIR</t>
  </si>
  <si>
    <t>Perpetuidade</t>
  </si>
  <si>
    <t>Payback</t>
  </si>
  <si>
    <t>Valor de Venda</t>
  </si>
  <si>
    <t>Participação</t>
  </si>
  <si>
    <t>Valor (R$)</t>
  </si>
  <si>
    <t>Avaliação</t>
  </si>
  <si>
    <t>Venda Sócios</t>
  </si>
  <si>
    <t>Novas Ações</t>
  </si>
  <si>
    <t>Deli</t>
  </si>
  <si>
    <t>Projeto Deli</t>
  </si>
  <si>
    <t>Lucro Líquido</t>
  </si>
  <si>
    <t>Project Costas</t>
  </si>
  <si>
    <t>Upfront Fee</t>
  </si>
  <si>
    <t>Monthly Payment</t>
  </si>
  <si>
    <t>Average Tax</t>
  </si>
  <si>
    <t>Total Income</t>
  </si>
  <si>
    <t>Net Margim</t>
  </si>
  <si>
    <t>Technos Watches</t>
  </si>
  <si>
    <t>Food Suppliers</t>
  </si>
  <si>
    <t>Premisses</t>
  </si>
  <si>
    <t>Factory</t>
  </si>
  <si>
    <t>Kiosks</t>
  </si>
  <si>
    <t>Construction Supply Store</t>
  </si>
  <si>
    <t>Small</t>
  </si>
  <si>
    <t>Medium</t>
  </si>
  <si>
    <t>Large</t>
  </si>
  <si>
    <t>Revenue</t>
  </si>
  <si>
    <t>Costs</t>
  </si>
  <si>
    <t>Comission</t>
  </si>
  <si>
    <t>Taxes</t>
  </si>
  <si>
    <t>Cashflo</t>
  </si>
  <si>
    <t>Initial Investment</t>
  </si>
  <si>
    <t>Present Value</t>
  </si>
  <si>
    <t>Project Cost</t>
  </si>
  <si>
    <t>Upfront fee</t>
  </si>
  <si>
    <t>Monthly Revenue</t>
  </si>
  <si>
    <t>Average Taxes</t>
  </si>
  <si>
    <t>Comissions</t>
  </si>
  <si>
    <t>Discount Rate</t>
  </si>
  <si>
    <t>Inflation</t>
  </si>
  <si>
    <t>Total Revenue</t>
  </si>
  <si>
    <t>Profit</t>
  </si>
  <si>
    <t>Monthly IRR</t>
  </si>
  <si>
    <t>Futere Projects for year</t>
  </si>
  <si>
    <t>Discount</t>
  </si>
  <si>
    <t>Net Margin</t>
  </si>
  <si>
    <t>Kioskis</t>
  </si>
  <si>
    <t>Offer 49%</t>
  </si>
  <si>
    <t>Upfront fee 5%</t>
  </si>
  <si>
    <t>Anual Discount Rate</t>
  </si>
  <si>
    <t>Price USD</t>
  </si>
  <si>
    <t>Valuation USD</t>
  </si>
  <si>
    <t>Investors</t>
  </si>
  <si>
    <t>Founders</t>
  </si>
  <si>
    <t>Possible Cashflow</t>
  </si>
  <si>
    <t>Projects Not Closed</t>
  </si>
  <si>
    <t>(+) Revenue</t>
  </si>
  <si>
    <t>(-) Costs</t>
  </si>
  <si>
    <t>(=) Gross Profit</t>
  </si>
  <si>
    <t>(-) Comissions</t>
  </si>
  <si>
    <t>(-) Taxes</t>
  </si>
  <si>
    <t>(=) Net Income</t>
  </si>
  <si>
    <t>(=) Cash Balance</t>
  </si>
  <si>
    <t>Medium 1</t>
  </si>
  <si>
    <t>Medium 2</t>
  </si>
  <si>
    <t>Medium 3</t>
  </si>
  <si>
    <t>Medium 4</t>
  </si>
  <si>
    <t>Consolidated Cashflow</t>
  </si>
  <si>
    <t>Cash Balance</t>
  </si>
  <si>
    <t>Perpetuity</t>
  </si>
  <si>
    <t>Valuation BRL</t>
  </si>
  <si>
    <t>Valuation USD (4,00)</t>
  </si>
  <si>
    <t>Small 1 - Y1</t>
  </si>
  <si>
    <t>Small 2- Y1</t>
  </si>
  <si>
    <t>Small 3- Y1</t>
  </si>
  <si>
    <t>Small 4- Y1</t>
  </si>
  <si>
    <t>Small 5- Y1</t>
  </si>
  <si>
    <t>Small 6- Y1</t>
  </si>
  <si>
    <t>Small 1- Y2</t>
  </si>
  <si>
    <t>Small 2- Y2</t>
  </si>
  <si>
    <t>Small 3- Y2</t>
  </si>
  <si>
    <t>Small 4- Y2</t>
  </si>
  <si>
    <t>Small 5- Y2</t>
  </si>
  <si>
    <t>Small 6- Y2</t>
  </si>
  <si>
    <t>Small 1- Y3</t>
  </si>
  <si>
    <t>Small 2- Y3</t>
  </si>
  <si>
    <t>Small 3- Y3</t>
  </si>
  <si>
    <t>Small 4- Y3</t>
  </si>
  <si>
    <t>Small 5- Y3</t>
  </si>
  <si>
    <t>Small 6- Y3</t>
  </si>
  <si>
    <t xml:space="preserve"> </t>
  </si>
  <si>
    <t>Large 1 - Y1</t>
  </si>
  <si>
    <t>Large 2 - Y1</t>
  </si>
  <si>
    <t>Large 1 - Y2</t>
  </si>
  <si>
    <t>Large 2 - Y2</t>
  </si>
  <si>
    <t>Large 1 - Y3</t>
  </si>
  <si>
    <t>Large 2 - Y3</t>
  </si>
  <si>
    <t>Medium 1 - Y2</t>
  </si>
  <si>
    <t>Medium 2 - Y2</t>
  </si>
  <si>
    <t>Medium 3 - Y2</t>
  </si>
  <si>
    <t>Medium 4 - Y2</t>
  </si>
  <si>
    <t>Medium 1 - Y3</t>
  </si>
  <si>
    <t>Medium 2 - Y3</t>
  </si>
  <si>
    <t>Medium 3 - Y3</t>
  </si>
  <si>
    <t>Medium 4 - Y3</t>
  </si>
  <si>
    <t>Small Year 1</t>
  </si>
  <si>
    <t>Small Year 2</t>
  </si>
  <si>
    <t>Small Year 3</t>
  </si>
  <si>
    <t>Medium Year 1</t>
  </si>
  <si>
    <t>Medium Year 2</t>
  </si>
  <si>
    <t>Medium Year 3</t>
  </si>
  <si>
    <t>Large Year 1</t>
  </si>
  <si>
    <t>Large Year 2</t>
  </si>
  <si>
    <t>Large Year 3</t>
  </si>
  <si>
    <t>Smalls</t>
  </si>
  <si>
    <t>Mediums</t>
  </si>
  <si>
    <t>Larges</t>
  </si>
  <si>
    <t>Year 1</t>
  </si>
  <si>
    <t>Year 2</t>
  </si>
  <si>
    <t>Year 3</t>
  </si>
  <si>
    <t>Aux PV</t>
  </si>
  <si>
    <t>Present Value (Disc Rate 6% y)</t>
  </si>
  <si>
    <t>IRR</t>
  </si>
  <si>
    <t>IRR considering the discount</t>
  </si>
  <si>
    <t>Fixed Costs (team /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</si>
</sst>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#,##0_ ;[Red]\-#,##0\ "/>
    <numFmt numFmtId="165" formatCode="0.0%"/>
    <numFmt numFmtId="166" formatCode="#,##0.00000_ ;[Red]\-#,##0.00000\ "/>
    <numFmt numFmtId="167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sz val="8"/>
      <color theme="3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3"/>
      <name val="Arial Narrow"/>
      <family val="2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6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/>
    <xf numFmtId="0" fontId="4" fillId="0" borderId="0" xfId="0" applyFont="1"/>
    <xf numFmtId="0" fontId="4" fillId="0" borderId="3" xfId="0" applyFont="1" applyBorder="1"/>
    <xf numFmtId="164" fontId="4" fillId="0" borderId="4" xfId="0" applyNumberFormat="1" applyFont="1" applyBorder="1"/>
    <xf numFmtId="164" fontId="4" fillId="0" borderId="2" xfId="0" applyNumberFormat="1" applyFont="1" applyBorder="1"/>
    <xf numFmtId="0" fontId="4" fillId="0" borderId="1" xfId="0" applyFont="1" applyBorder="1"/>
    <xf numFmtId="164" fontId="4" fillId="0" borderId="0" xfId="0" applyNumberFormat="1" applyFont="1" applyBorder="1"/>
    <xf numFmtId="164" fontId="4" fillId="0" borderId="7" xfId="0" applyNumberFormat="1" applyFont="1" applyBorder="1"/>
    <xf numFmtId="0" fontId="4" fillId="0" borderId="5" xfId="0" applyFont="1" applyBorder="1"/>
    <xf numFmtId="164" fontId="4" fillId="0" borderId="6" xfId="0" applyNumberFormat="1" applyFont="1" applyBorder="1"/>
    <xf numFmtId="164" fontId="4" fillId="0" borderId="9" xfId="0" applyNumberFormat="1" applyFont="1" applyBorder="1"/>
    <xf numFmtId="0" fontId="4" fillId="0" borderId="0" xfId="0" applyFont="1" applyBorder="1"/>
    <xf numFmtId="0" fontId="5" fillId="0" borderId="1" xfId="2" applyFont="1" applyBorder="1" applyAlignment="1" applyProtection="1"/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0" fillId="0" borderId="7" xfId="0" applyBorder="1"/>
    <xf numFmtId="164" fontId="4" fillId="2" borderId="0" xfId="0" applyNumberFormat="1" applyFont="1" applyFill="1" applyBorder="1"/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Fill="1" applyBorder="1" applyAlignment="1">
      <alignment vertical="center"/>
    </xf>
    <xf numFmtId="0" fontId="4" fillId="0" borderId="9" xfId="0" applyFont="1" applyBorder="1"/>
    <xf numFmtId="17" fontId="3" fillId="5" borderId="8" xfId="0" applyNumberFormat="1" applyFont="1" applyFill="1" applyBorder="1" applyAlignment="1">
      <alignment horizontal="center" vertical="center"/>
    </xf>
    <xf numFmtId="17" fontId="3" fillId="5" borderId="11" xfId="0" applyNumberFormat="1" applyFont="1" applyFill="1" applyBorder="1" applyAlignment="1">
      <alignment horizontal="center" vertical="center"/>
    </xf>
    <xf numFmtId="17" fontId="3" fillId="5" borderId="10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7" fontId="3" fillId="7" borderId="8" xfId="0" applyNumberFormat="1" applyFont="1" applyFill="1" applyBorder="1" applyAlignment="1">
      <alignment horizontal="center" vertical="center"/>
    </xf>
    <xf numFmtId="17" fontId="3" fillId="7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9" fontId="4" fillId="2" borderId="7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9" fontId="4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17" fontId="3" fillId="6" borderId="8" xfId="0" applyNumberFormat="1" applyFont="1" applyFill="1" applyBorder="1" applyAlignment="1">
      <alignment horizontal="center" vertical="center"/>
    </xf>
    <xf numFmtId="17" fontId="3" fillId="6" borderId="11" xfId="0" applyNumberFormat="1" applyFont="1" applyFill="1" applyBorder="1" applyAlignment="1">
      <alignment horizontal="center" vertical="center"/>
    </xf>
    <xf numFmtId="17" fontId="3" fillId="6" borderId="10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0" fillId="2" borderId="0" xfId="0" applyFont="1" applyFill="1" applyBorder="1"/>
    <xf numFmtId="17" fontId="0" fillId="2" borderId="0" xfId="0" applyNumberFormat="1" applyFont="1" applyFill="1" applyBorder="1"/>
    <xf numFmtId="164" fontId="0" fillId="0" borderId="0" xfId="0" applyNumberFormat="1"/>
    <xf numFmtId="9" fontId="4" fillId="0" borderId="0" xfId="1" applyFont="1" applyBorder="1" applyAlignment="1">
      <alignment vertical="center"/>
    </xf>
    <xf numFmtId="164" fontId="4" fillId="2" borderId="4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4" xfId="2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17" fontId="9" fillId="8" borderId="11" xfId="0" applyNumberFormat="1" applyFont="1" applyFill="1" applyBorder="1" applyAlignment="1">
      <alignment horizontal="center" vertical="center"/>
    </xf>
    <xf numFmtId="17" fontId="9" fillId="8" borderId="10" xfId="0" applyNumberFormat="1" applyFont="1" applyFill="1" applyBorder="1" applyAlignment="1">
      <alignment horizontal="center" vertical="center"/>
    </xf>
    <xf numFmtId="17" fontId="9" fillId="8" borderId="12" xfId="0" applyNumberFormat="1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4" fillId="0" borderId="6" xfId="0" applyFont="1" applyBorder="1"/>
    <xf numFmtId="166" fontId="0" fillId="0" borderId="0" xfId="0" applyNumberFormat="1"/>
    <xf numFmtId="0" fontId="12" fillId="0" borderId="1" xfId="0" applyFont="1" applyBorder="1"/>
    <xf numFmtId="164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/>
    <xf numFmtId="0" fontId="10" fillId="0" borderId="1" xfId="0" applyFont="1" applyFill="1" applyBorder="1" applyAlignment="1">
      <alignment vertical="center"/>
    </xf>
    <xf numFmtId="0" fontId="8" fillId="0" borderId="5" xfId="0" applyFont="1" applyBorder="1"/>
    <xf numFmtId="0" fontId="0" fillId="0" borderId="0" xfId="0" applyBorder="1"/>
    <xf numFmtId="0" fontId="10" fillId="0" borderId="8" xfId="0" applyFont="1" applyFill="1" applyBorder="1" applyAlignment="1">
      <alignment vertical="center"/>
    </xf>
    <xf numFmtId="0" fontId="0" fillId="0" borderId="11" xfId="0" applyBorder="1"/>
    <xf numFmtId="164" fontId="4" fillId="0" borderId="0" xfId="0" applyNumberFormat="1" applyFont="1"/>
    <xf numFmtId="0" fontId="12" fillId="2" borderId="1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17" fontId="4" fillId="2" borderId="9" xfId="0" applyNumberFormat="1" applyFont="1" applyFill="1" applyBorder="1" applyAlignment="1">
      <alignment horizontal="center"/>
    </xf>
    <xf numFmtId="10" fontId="12" fillId="2" borderId="7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7" fontId="9" fillId="8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5" fillId="0" borderId="14" xfId="2" applyFont="1" applyBorder="1" applyAlignment="1" applyProtection="1"/>
    <xf numFmtId="0" fontId="4" fillId="0" borderId="15" xfId="0" applyFont="1" applyBorder="1"/>
    <xf numFmtId="164" fontId="12" fillId="0" borderId="2" xfId="0" applyNumberFormat="1" applyFont="1" applyBorder="1" applyAlignment="1">
      <alignment horizontal="center" vertical="center"/>
    </xf>
    <xf numFmtId="165" fontId="0" fillId="0" borderId="0" xfId="1" applyNumberFormat="1" applyFont="1"/>
    <xf numFmtId="164" fontId="10" fillId="0" borderId="14" xfId="0" applyNumberFormat="1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0" fillId="0" borderId="6" xfId="0" applyBorder="1"/>
    <xf numFmtId="164" fontId="14" fillId="2" borderId="3" xfId="0" applyNumberFormat="1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164" fontId="14" fillId="2" borderId="7" xfId="0" applyNumberFormat="1" applyFont="1" applyFill="1" applyBorder="1" applyAlignment="1">
      <alignment vertical="center"/>
    </xf>
    <xf numFmtId="9" fontId="15" fillId="2" borderId="1" xfId="1" applyFont="1" applyFill="1" applyBorder="1" applyAlignment="1">
      <alignment vertical="center"/>
    </xf>
    <xf numFmtId="9" fontId="15" fillId="2" borderId="7" xfId="1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vertical="center"/>
    </xf>
    <xf numFmtId="165" fontId="15" fillId="2" borderId="7" xfId="1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165" fontId="15" fillId="2" borderId="7" xfId="0" applyNumberFormat="1" applyFont="1" applyFill="1" applyBorder="1" applyAlignment="1">
      <alignment vertical="center"/>
    </xf>
    <xf numFmtId="0" fontId="13" fillId="0" borderId="0" xfId="0" applyFont="1"/>
    <xf numFmtId="164" fontId="14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15" fillId="2" borderId="7" xfId="0" applyNumberFormat="1" applyFont="1" applyFill="1" applyBorder="1" applyAlignment="1">
      <alignment vertical="center"/>
    </xf>
    <xf numFmtId="9" fontId="15" fillId="2" borderId="0" xfId="1" applyFont="1" applyFill="1" applyBorder="1" applyAlignment="1">
      <alignment vertical="center"/>
    </xf>
    <xf numFmtId="165" fontId="15" fillId="2" borderId="0" xfId="1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vertical="center"/>
    </xf>
    <xf numFmtId="164" fontId="14" fillId="0" borderId="6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164" fontId="14" fillId="2" borderId="5" xfId="0" applyNumberFormat="1" applyFont="1" applyFill="1" applyBorder="1" applyAlignment="1">
      <alignment vertical="center"/>
    </xf>
    <xf numFmtId="164" fontId="14" fillId="2" borderId="9" xfId="0" applyNumberFormat="1" applyFont="1" applyFill="1" applyBorder="1" applyAlignment="1">
      <alignment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/>
    </xf>
    <xf numFmtId="8" fontId="0" fillId="0" borderId="0" xfId="0" applyNumberFormat="1"/>
    <xf numFmtId="164" fontId="13" fillId="0" borderId="0" xfId="0" applyNumberFormat="1" applyFont="1"/>
    <xf numFmtId="0" fontId="14" fillId="0" borderId="15" xfId="0" applyFont="1" applyBorder="1" applyAlignment="1">
      <alignment vertical="center"/>
    </xf>
    <xf numFmtId="165" fontId="14" fillId="2" borderId="5" xfId="1" applyNumberFormat="1" applyFont="1" applyFill="1" applyBorder="1" applyAlignment="1">
      <alignment vertical="center"/>
    </xf>
    <xf numFmtId="165" fontId="14" fillId="2" borderId="9" xfId="1" applyNumberFormat="1" applyFont="1" applyFill="1" applyBorder="1" applyAlignment="1">
      <alignment vertical="center"/>
    </xf>
    <xf numFmtId="165" fontId="14" fillId="2" borderId="6" xfId="1" applyNumberFormat="1" applyFont="1" applyFill="1" applyBorder="1" applyAlignment="1">
      <alignment horizontal="center" vertical="center"/>
    </xf>
    <xf numFmtId="165" fontId="14" fillId="2" borderId="9" xfId="1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10" fontId="12" fillId="0" borderId="9" xfId="1" applyNumberFormat="1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17" fontId="3" fillId="7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9" fontId="6" fillId="2" borderId="0" xfId="1" applyFont="1" applyFill="1" applyBorder="1" applyAlignment="1">
      <alignment vertical="center"/>
    </xf>
    <xf numFmtId="9" fontId="6" fillId="2" borderId="7" xfId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vertical="center"/>
    </xf>
    <xf numFmtId="9" fontId="6" fillId="2" borderId="0" xfId="0" applyNumberFormat="1" applyFont="1" applyFill="1" applyBorder="1" applyAlignment="1">
      <alignment vertical="center"/>
    </xf>
    <xf numFmtId="165" fontId="6" fillId="2" borderId="7" xfId="1" applyNumberFormat="1" applyFont="1" applyFill="1" applyBorder="1" applyAlignment="1">
      <alignment vertical="center"/>
    </xf>
    <xf numFmtId="9" fontId="6" fillId="2" borderId="7" xfId="0" applyNumberFormat="1" applyFont="1" applyFill="1" applyBorder="1" applyAlignment="1">
      <alignment vertical="center"/>
    </xf>
    <xf numFmtId="9" fontId="4" fillId="0" borderId="6" xfId="1" applyFont="1" applyBorder="1" applyAlignment="1">
      <alignment vertical="center"/>
    </xf>
    <xf numFmtId="10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4" fillId="2" borderId="6" xfId="0" applyNumberFormat="1" applyFont="1" applyFill="1" applyBorder="1"/>
    <xf numFmtId="164" fontId="4" fillId="2" borderId="9" xfId="0" applyNumberFormat="1" applyFont="1" applyFill="1" applyBorder="1"/>
    <xf numFmtId="0" fontId="4" fillId="2" borderId="0" xfId="0" applyFont="1" applyFill="1" applyBorder="1"/>
    <xf numFmtId="164" fontId="19" fillId="2" borderId="0" xfId="0" applyNumberFormat="1" applyFont="1" applyFill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9" fontId="19" fillId="2" borderId="0" xfId="1" applyFont="1" applyFill="1" applyBorder="1" applyAlignment="1">
      <alignment horizontal="center"/>
    </xf>
    <xf numFmtId="9" fontId="19" fillId="2" borderId="7" xfId="0" applyNumberFormat="1" applyFont="1" applyFill="1" applyBorder="1" applyAlignment="1">
      <alignment horizontal="center"/>
    </xf>
    <xf numFmtId="165" fontId="19" fillId="2" borderId="0" xfId="1" applyNumberFormat="1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165" fontId="19" fillId="2" borderId="7" xfId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5" xfId="0" applyFont="1" applyBorder="1" applyAlignment="1">
      <alignment vertical="center"/>
    </xf>
    <xf numFmtId="10" fontId="19" fillId="0" borderId="6" xfId="0" applyNumberFormat="1" applyFont="1" applyBorder="1" applyAlignment="1">
      <alignment horizontal="center" vertical="center"/>
    </xf>
    <xf numFmtId="10" fontId="19" fillId="2" borderId="9" xfId="1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left" vertical="center"/>
    </xf>
    <xf numFmtId="0" fontId="17" fillId="10" borderId="15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10" borderId="13" xfId="0" applyFont="1" applyFill="1" applyBorder="1" applyAlignment="1">
      <alignment horizontal="center" vertical="center"/>
    </xf>
    <xf numFmtId="10" fontId="13" fillId="0" borderId="9" xfId="1" applyNumberFormat="1" applyFont="1" applyBorder="1"/>
    <xf numFmtId="0" fontId="13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14" fillId="2" borderId="5" xfId="1" applyFont="1" applyFill="1" applyBorder="1" applyAlignment="1">
      <alignment vertical="center"/>
    </xf>
    <xf numFmtId="9" fontId="14" fillId="2" borderId="9" xfId="1" applyFont="1" applyFill="1" applyBorder="1" applyAlignment="1">
      <alignment vertical="center"/>
    </xf>
    <xf numFmtId="0" fontId="0" fillId="0" borderId="3" xfId="0" applyBorder="1"/>
    <xf numFmtId="0" fontId="13" fillId="0" borderId="2" xfId="0" applyFont="1" applyBorder="1"/>
    <xf numFmtId="0" fontId="0" fillId="0" borderId="1" xfId="0" applyBorder="1"/>
    <xf numFmtId="0" fontId="13" fillId="0" borderId="7" xfId="0" applyFont="1" applyBorder="1"/>
    <xf numFmtId="0" fontId="13" fillId="0" borderId="0" xfId="0" applyFont="1" applyBorder="1"/>
    <xf numFmtId="0" fontId="0" fillId="0" borderId="5" xfId="0" applyBorder="1"/>
    <xf numFmtId="0" fontId="13" fillId="0" borderId="6" xfId="0" applyFont="1" applyBorder="1"/>
    <xf numFmtId="0" fontId="13" fillId="0" borderId="9" xfId="0" applyFont="1" applyBorder="1"/>
    <xf numFmtId="0" fontId="7" fillId="10" borderId="8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17" fontId="7" fillId="10" borderId="11" xfId="0" applyNumberFormat="1" applyFont="1" applyFill="1" applyBorder="1" applyAlignment="1">
      <alignment horizontal="center"/>
    </xf>
    <xf numFmtId="17" fontId="3" fillId="7" borderId="4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/>
    <xf numFmtId="164" fontId="12" fillId="0" borderId="7" xfId="0" applyNumberFormat="1" applyFont="1" applyBorder="1"/>
    <xf numFmtId="0" fontId="12" fillId="0" borderId="0" xfId="0" applyFont="1" applyBorder="1"/>
    <xf numFmtId="17" fontId="3" fillId="7" borderId="2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164" fontId="12" fillId="0" borderId="9" xfId="0" applyNumberFormat="1" applyFont="1" applyBorder="1"/>
    <xf numFmtId="0" fontId="4" fillId="0" borderId="8" xfId="0" applyFont="1" applyBorder="1"/>
    <xf numFmtId="164" fontId="12" fillId="0" borderId="11" xfId="0" applyNumberFormat="1" applyFont="1" applyBorder="1"/>
    <xf numFmtId="0" fontId="17" fillId="10" borderId="3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164" fontId="21" fillId="2" borderId="2" xfId="0" applyNumberFormat="1" applyFont="1" applyFill="1" applyBorder="1" applyAlignment="1">
      <alignment vertical="center"/>
    </xf>
    <xf numFmtId="164" fontId="21" fillId="2" borderId="7" xfId="0" applyNumberFormat="1" applyFont="1" applyFill="1" applyBorder="1" applyAlignment="1">
      <alignment vertical="center"/>
    </xf>
    <xf numFmtId="165" fontId="21" fillId="2" borderId="7" xfId="1" applyNumberFormat="1" applyFont="1" applyFill="1" applyBorder="1" applyAlignment="1">
      <alignment vertical="center"/>
    </xf>
    <xf numFmtId="0" fontId="4" fillId="11" borderId="5" xfId="0" applyFont="1" applyFill="1" applyBorder="1"/>
    <xf numFmtId="9" fontId="4" fillId="11" borderId="6" xfId="1" applyFont="1" applyFill="1" applyBorder="1" applyAlignment="1">
      <alignment vertical="center"/>
    </xf>
    <xf numFmtId="164" fontId="4" fillId="11" borderId="6" xfId="0" applyNumberFormat="1" applyFont="1" applyFill="1" applyBorder="1"/>
    <xf numFmtId="164" fontId="4" fillId="11" borderId="0" xfId="0" applyNumberFormat="1" applyFont="1" applyFill="1" applyBorder="1"/>
    <xf numFmtId="17" fontId="3" fillId="12" borderId="8" xfId="0" applyNumberFormat="1" applyFont="1" applyFill="1" applyBorder="1" applyAlignment="1">
      <alignment horizontal="center" vertical="center"/>
    </xf>
    <xf numFmtId="17" fontId="3" fillId="12" borderId="11" xfId="0" applyNumberFormat="1" applyFont="1" applyFill="1" applyBorder="1" applyAlignment="1">
      <alignment horizontal="center" vertical="center"/>
    </xf>
    <xf numFmtId="17" fontId="3" fillId="12" borderId="4" xfId="0" applyNumberFormat="1" applyFont="1" applyFill="1" applyBorder="1" applyAlignment="1">
      <alignment horizontal="center" vertical="center"/>
    </xf>
    <xf numFmtId="17" fontId="3" fillId="13" borderId="8" xfId="0" applyNumberFormat="1" applyFont="1" applyFill="1" applyBorder="1" applyAlignment="1">
      <alignment horizontal="center" vertical="center"/>
    </xf>
    <xf numFmtId="17" fontId="3" fillId="13" borderId="11" xfId="0" applyNumberFormat="1" applyFont="1" applyFill="1" applyBorder="1" applyAlignment="1">
      <alignment horizontal="center" vertical="center"/>
    </xf>
    <xf numFmtId="17" fontId="3" fillId="13" borderId="4" xfId="0" applyNumberFormat="1" applyFont="1" applyFill="1" applyBorder="1" applyAlignment="1">
      <alignment horizontal="center" vertical="center"/>
    </xf>
    <xf numFmtId="17" fontId="3" fillId="7" borderId="5" xfId="0" applyNumberFormat="1" applyFont="1" applyFill="1" applyBorder="1" applyAlignment="1">
      <alignment horizontal="center" vertical="center"/>
    </xf>
    <xf numFmtId="17" fontId="3" fillId="7" borderId="6" xfId="0" applyNumberFormat="1" applyFont="1" applyFill="1" applyBorder="1" applyAlignment="1">
      <alignment horizontal="center" vertical="center"/>
    </xf>
    <xf numFmtId="17" fontId="3" fillId="7" borderId="0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9" fontId="4" fillId="11" borderId="0" xfId="1" applyFont="1" applyFill="1" applyBorder="1" applyAlignment="1">
      <alignment vertical="center"/>
    </xf>
    <xf numFmtId="0" fontId="4" fillId="11" borderId="3" xfId="0" applyFont="1" applyFill="1" applyBorder="1"/>
    <xf numFmtId="9" fontId="4" fillId="11" borderId="4" xfId="1" applyFont="1" applyFill="1" applyBorder="1" applyAlignment="1">
      <alignment vertical="center"/>
    </xf>
    <xf numFmtId="164" fontId="4" fillId="11" borderId="4" xfId="0" applyNumberFormat="1" applyFont="1" applyFill="1" applyBorder="1"/>
    <xf numFmtId="0" fontId="0" fillId="11" borderId="4" xfId="0" applyFill="1" applyBorder="1"/>
    <xf numFmtId="0" fontId="0" fillId="11" borderId="2" xfId="0" applyFill="1" applyBorder="1"/>
    <xf numFmtId="0" fontId="0" fillId="11" borderId="6" xfId="0" applyFill="1" applyBorder="1"/>
    <xf numFmtId="0" fontId="0" fillId="11" borderId="9" xfId="0" applyFill="1" applyBorder="1"/>
    <xf numFmtId="17" fontId="3" fillId="13" borderId="0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7" fontId="3" fillId="13" borderId="1" xfId="0" applyNumberFormat="1" applyFont="1" applyFill="1" applyBorder="1" applyAlignment="1">
      <alignment horizontal="center" vertical="center"/>
    </xf>
    <xf numFmtId="17" fontId="3" fillId="13" borderId="2" xfId="0" applyNumberFormat="1" applyFont="1" applyFill="1" applyBorder="1" applyAlignment="1">
      <alignment horizontal="center" vertical="center"/>
    </xf>
    <xf numFmtId="17" fontId="3" fillId="12" borderId="2" xfId="0" applyNumberFormat="1" applyFont="1" applyFill="1" applyBorder="1" applyAlignment="1">
      <alignment horizontal="center" vertical="center"/>
    </xf>
    <xf numFmtId="17" fontId="3" fillId="12" borderId="10" xfId="0" applyNumberFormat="1" applyFont="1" applyFill="1" applyBorder="1" applyAlignment="1">
      <alignment horizontal="center" vertical="center"/>
    </xf>
    <xf numFmtId="164" fontId="4" fillId="11" borderId="7" xfId="0" applyNumberFormat="1" applyFont="1" applyFill="1" applyBorder="1"/>
    <xf numFmtId="17" fontId="3" fillId="12" borderId="3" xfId="0" applyNumberFormat="1" applyFont="1" applyFill="1" applyBorder="1" applyAlignment="1">
      <alignment horizontal="center" vertical="center"/>
    </xf>
    <xf numFmtId="9" fontId="4" fillId="0" borderId="4" xfId="1" applyFont="1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0" borderId="9" xfId="0" applyBorder="1"/>
    <xf numFmtId="17" fontId="3" fillId="13" borderId="3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17" fontId="3" fillId="7" borderId="7" xfId="0" applyNumberFormat="1" applyFont="1" applyFill="1" applyBorder="1" applyAlignment="1">
      <alignment horizontal="center" vertical="center"/>
    </xf>
    <xf numFmtId="0" fontId="0" fillId="11" borderId="7" xfId="0" applyFill="1" applyBorder="1"/>
    <xf numFmtId="164" fontId="4" fillId="11" borderId="2" xfId="0" applyNumberFormat="1" applyFont="1" applyFill="1" applyBorder="1"/>
    <xf numFmtId="0" fontId="4" fillId="11" borderId="4" xfId="0" applyFont="1" applyFill="1" applyBorder="1"/>
    <xf numFmtId="0" fontId="4" fillId="11" borderId="2" xfId="0" applyFont="1" applyFill="1" applyBorder="1"/>
    <xf numFmtId="0" fontId="0" fillId="11" borderId="1" xfId="0" applyFill="1" applyBorder="1"/>
    <xf numFmtId="17" fontId="3" fillId="13" borderId="7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0" fillId="0" borderId="0" xfId="0" applyNumberFormat="1"/>
    <xf numFmtId="17" fontId="3" fillId="7" borderId="3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/>
    <xf numFmtId="164" fontId="12" fillId="0" borderId="10" xfId="0" applyNumberFormat="1" applyFont="1" applyBorder="1"/>
    <xf numFmtId="164" fontId="12" fillId="0" borderId="0" xfId="0" applyNumberFormat="1" applyFont="1"/>
    <xf numFmtId="165" fontId="21" fillId="0" borderId="9" xfId="1" applyNumberFormat="1" applyFont="1" applyBorder="1"/>
    <xf numFmtId="0" fontId="22" fillId="10" borderId="3" xfId="0" applyFont="1" applyFill="1" applyBorder="1"/>
    <xf numFmtId="0" fontId="22" fillId="10" borderId="1" xfId="0" applyFont="1" applyFill="1" applyBorder="1"/>
    <xf numFmtId="0" fontId="22" fillId="10" borderId="5" xfId="0" applyFont="1" applyFill="1" applyBorder="1"/>
    <xf numFmtId="164" fontId="21" fillId="0" borderId="2" xfId="0" applyNumberFormat="1" applyFont="1" applyBorder="1"/>
    <xf numFmtId="164" fontId="21" fillId="0" borderId="7" xfId="0" applyNumberFormat="1" applyFont="1" applyBorder="1"/>
    <xf numFmtId="165" fontId="21" fillId="0" borderId="7" xfId="1" applyNumberFormat="1" applyFont="1" applyBorder="1"/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Porcentagem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/>
              <a:t>40% 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7F-487C-8CFA-1F6DCF38B4D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7F-487C-8CFA-1F6DCF38B4DA}"/>
              </c:ext>
            </c:extLst>
          </c:dPt>
          <c:val>
            <c:numRef>
              <c:f>Abstract!$B$32:$B$33</c:f>
              <c:numCache>
                <c:formatCode>0%</c:formatCode>
                <c:ptCount val="2"/>
                <c:pt idx="0">
                  <c:v>0.59949990577907042</c:v>
                </c:pt>
                <c:pt idx="1">
                  <c:v>0.40050009422092958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7F-487C-8CFA-1F6DCF38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Partnership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Abstract!$F$25</c:f>
              <c:strCache>
                <c:ptCount val="1"/>
                <c:pt idx="0">
                  <c:v>Founders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Abstract!$F$26</c:f>
              <c:numCache>
                <c:formatCode>0%</c:formatCode>
                <c:ptCount val="1"/>
                <c:pt idx="0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7A-4054-A0EF-E09F3BFC1E98}"/>
            </c:ext>
          </c:extLst>
        </c:ser>
        <c:ser>
          <c:idx val="1"/>
          <c:order val="1"/>
          <c:tx>
            <c:strRef>
              <c:f>Abstract!$G$25</c:f>
              <c:strCache>
                <c:ptCount val="1"/>
                <c:pt idx="0">
                  <c:v>Investors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Abstract!$G$26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7A-4054-A0EF-E09F3BFC1E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02048304"/>
        <c:axId val="402043600"/>
      </c:barChart>
      <c:catAx>
        <c:axId val="4020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043600"/>
        <c:crosses val="autoZero"/>
        <c:auto val="1"/>
        <c:lblAlgn val="ctr"/>
        <c:lblOffset val="100"/>
        <c:noMultiLvlLbl val="0"/>
      </c:catAx>
      <c:valAx>
        <c:axId val="4020436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0204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34</xdr:row>
      <xdr:rowOff>34290</xdr:rowOff>
    </xdr:from>
    <xdr:to>
      <xdr:col>3</xdr:col>
      <xdr:colOff>1143000</xdr:colOff>
      <xdr:row>46</xdr:row>
      <xdr:rowOff>34290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1203960</xdr:colOff>
      <xdr:row>27</xdr:row>
      <xdr:rowOff>186690</xdr:rowOff>
    </xdr:from>
    <xdr:to>
      <xdr:col>7</xdr:col>
      <xdr:colOff>701040</xdr:colOff>
      <xdr:row>39</xdr:row>
      <xdr:rowOff>179070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abilizei.com.br/contabilidade-online/anexo-1-simples-nacional" TargetMode="External"/><Relationship Id="rId13" Type="http://schemas.openxmlformats.org/officeDocument/2006/relationships/hyperlink" Target="https://www.contabilizei.com.br/contabilidade-online/anexo-1-simples-nacional" TargetMode="External"/><Relationship Id="rId18" Type="http://schemas.openxmlformats.org/officeDocument/2006/relationships/hyperlink" Target="https://www.contabilizei.com.br/contabilidade-online/anexo-1-simples-nacional" TargetMode="External"/><Relationship Id="rId26" Type="http://schemas.openxmlformats.org/officeDocument/2006/relationships/hyperlink" Target="https://www.contabilizei.com.br/contabilidade-online/anexo-1-simples-nacional" TargetMode="External"/><Relationship Id="rId3" Type="http://schemas.openxmlformats.org/officeDocument/2006/relationships/hyperlink" Target="https://www.contabilizei.com.br/contabilidade-online/anexo-1-simples-nacional" TargetMode="External"/><Relationship Id="rId21" Type="http://schemas.openxmlformats.org/officeDocument/2006/relationships/hyperlink" Target="https://www.contabilizei.com.br/contabilidade-online/anexo-1-simples-nacional" TargetMode="External"/><Relationship Id="rId34" Type="http://schemas.openxmlformats.org/officeDocument/2006/relationships/hyperlink" Target="https://www.contabilizei.com.br/contabilidade-online/anexo-1-simples-nacional" TargetMode="External"/><Relationship Id="rId7" Type="http://schemas.openxmlformats.org/officeDocument/2006/relationships/hyperlink" Target="https://www.contabilizei.com.br/contabilidade-online/anexo-1-simples-nacional" TargetMode="External"/><Relationship Id="rId12" Type="http://schemas.openxmlformats.org/officeDocument/2006/relationships/hyperlink" Target="https://www.contabilizei.com.br/contabilidade-online/anexo-1-simples-nacional" TargetMode="External"/><Relationship Id="rId17" Type="http://schemas.openxmlformats.org/officeDocument/2006/relationships/hyperlink" Target="https://www.contabilizei.com.br/contabilidade-online/anexo-1-simples-nacional" TargetMode="External"/><Relationship Id="rId25" Type="http://schemas.openxmlformats.org/officeDocument/2006/relationships/hyperlink" Target="https://www.contabilizei.com.br/contabilidade-online/anexo-1-simples-nacional" TargetMode="External"/><Relationship Id="rId33" Type="http://schemas.openxmlformats.org/officeDocument/2006/relationships/hyperlink" Target="https://www.contabilizei.com.br/contabilidade-online/anexo-1-simples-naciona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www.contabilizei.com.br/contabilidade-online/anexo-1-simples-nacional" TargetMode="External"/><Relationship Id="rId16" Type="http://schemas.openxmlformats.org/officeDocument/2006/relationships/hyperlink" Target="https://www.contabilizei.com.br/contabilidade-online/anexo-1-simples-nacional" TargetMode="External"/><Relationship Id="rId20" Type="http://schemas.openxmlformats.org/officeDocument/2006/relationships/hyperlink" Target="https://www.contabilizei.com.br/contabilidade-online/anexo-1-simples-nacional" TargetMode="External"/><Relationship Id="rId29" Type="http://schemas.openxmlformats.org/officeDocument/2006/relationships/hyperlink" Target="https://www.contabilizei.com.br/contabilidade-online/anexo-1-simples-nacional" TargetMode="External"/><Relationship Id="rId1" Type="http://schemas.openxmlformats.org/officeDocument/2006/relationships/hyperlink" Target="https://www.contabilizei.com.br/contabilidade-online/anexo-1-simples-nacional" TargetMode="External"/><Relationship Id="rId6" Type="http://schemas.openxmlformats.org/officeDocument/2006/relationships/hyperlink" Target="https://www.contabilizei.com.br/contabilidade-online/anexo-1-simples-nacional" TargetMode="External"/><Relationship Id="rId11" Type="http://schemas.openxmlformats.org/officeDocument/2006/relationships/hyperlink" Target="https://www.contabilizei.com.br/contabilidade-online/anexo-1-simples-nacional" TargetMode="External"/><Relationship Id="rId24" Type="http://schemas.openxmlformats.org/officeDocument/2006/relationships/hyperlink" Target="https://www.contabilizei.com.br/contabilidade-online/anexo-1-simples-nacional" TargetMode="External"/><Relationship Id="rId32" Type="http://schemas.openxmlformats.org/officeDocument/2006/relationships/hyperlink" Target="https://www.contabilizei.com.br/contabilidade-online/anexo-1-simples-nacional" TargetMode="External"/><Relationship Id="rId37" Type="http://schemas.openxmlformats.org/officeDocument/2006/relationships/hyperlink" Target="https://www.contabilizei.com.br/contabilidade-online/anexo-1-simples-nacional" TargetMode="External"/><Relationship Id="rId5" Type="http://schemas.openxmlformats.org/officeDocument/2006/relationships/hyperlink" Target="https://www.contabilizei.com.br/contabilidade-online/anexo-1-simples-nacional" TargetMode="External"/><Relationship Id="rId15" Type="http://schemas.openxmlformats.org/officeDocument/2006/relationships/hyperlink" Target="https://www.contabilizei.com.br/contabilidade-online/anexo-1-simples-nacional" TargetMode="External"/><Relationship Id="rId23" Type="http://schemas.openxmlformats.org/officeDocument/2006/relationships/hyperlink" Target="https://www.contabilizei.com.br/contabilidade-online/anexo-1-simples-nacional" TargetMode="External"/><Relationship Id="rId28" Type="http://schemas.openxmlformats.org/officeDocument/2006/relationships/hyperlink" Target="https://www.contabilizei.com.br/contabilidade-online/anexo-1-simples-nacional" TargetMode="External"/><Relationship Id="rId36" Type="http://schemas.openxmlformats.org/officeDocument/2006/relationships/hyperlink" Target="https://www.contabilizei.com.br/contabilidade-online/anexo-1-simples-nacional" TargetMode="External"/><Relationship Id="rId10" Type="http://schemas.openxmlformats.org/officeDocument/2006/relationships/hyperlink" Target="https://www.contabilizei.com.br/contabilidade-online/anexo-1-simples-nacional" TargetMode="External"/><Relationship Id="rId19" Type="http://schemas.openxmlformats.org/officeDocument/2006/relationships/hyperlink" Target="https://www.contabilizei.com.br/contabilidade-online/anexo-1-simples-nacional" TargetMode="External"/><Relationship Id="rId31" Type="http://schemas.openxmlformats.org/officeDocument/2006/relationships/hyperlink" Target="https://www.contabilizei.com.br/contabilidade-online/anexo-1-simples-nacional" TargetMode="External"/><Relationship Id="rId4" Type="http://schemas.openxmlformats.org/officeDocument/2006/relationships/hyperlink" Target="https://www.contabilizei.com.br/contabilidade-online/anexo-1-simples-nacional" TargetMode="External"/><Relationship Id="rId9" Type="http://schemas.openxmlformats.org/officeDocument/2006/relationships/hyperlink" Target="https://www.contabilizei.com.br/contabilidade-online/anexo-1-simples-nacional" TargetMode="External"/><Relationship Id="rId14" Type="http://schemas.openxmlformats.org/officeDocument/2006/relationships/hyperlink" Target="https://www.contabilizei.com.br/contabilidade-online/anexo-1-simples-nacional" TargetMode="External"/><Relationship Id="rId22" Type="http://schemas.openxmlformats.org/officeDocument/2006/relationships/hyperlink" Target="https://www.contabilizei.com.br/contabilidade-online/anexo-1-simples-nacional" TargetMode="External"/><Relationship Id="rId27" Type="http://schemas.openxmlformats.org/officeDocument/2006/relationships/hyperlink" Target="https://www.contabilizei.com.br/contabilidade-online/anexo-1-simples-nacional" TargetMode="External"/><Relationship Id="rId30" Type="http://schemas.openxmlformats.org/officeDocument/2006/relationships/hyperlink" Target="https://www.contabilizei.com.br/contabilidade-online/anexo-1-simples-nacional" TargetMode="External"/><Relationship Id="rId35" Type="http://schemas.openxmlformats.org/officeDocument/2006/relationships/hyperlink" Target="https://www.contabilizei.com.br/contabilidade-online/anexo-1-simples-nacion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bilizei.com.br/contabilidade-online/anexo-1-simples-nacional" TargetMode="External"/><Relationship Id="rId2" Type="http://schemas.openxmlformats.org/officeDocument/2006/relationships/hyperlink" Target="https://www.contabilizei.com.br/contabilidade-online/anexo-1-simples-nacional" TargetMode="External"/><Relationship Id="rId1" Type="http://schemas.openxmlformats.org/officeDocument/2006/relationships/hyperlink" Target="https://www.contabilizei.com.br/contabilidade-online/anexo-1-simples-naciona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ontabilizei.com.br/contabilidade-online/anexo-1-simples-nacional" TargetMode="External"/><Relationship Id="rId1" Type="http://schemas.openxmlformats.org/officeDocument/2006/relationships/hyperlink" Target="https://www.contabilizei.com.br/contabilidade-online/anexo-1-simples-naciona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ontabilizei.com.br/contabilidade-online/anexo-1-simples-nacional" TargetMode="External"/><Relationship Id="rId1" Type="http://schemas.openxmlformats.org/officeDocument/2006/relationships/hyperlink" Target="https://www.contabilizei.com.br/contabilidade-online/anexo-1-simples-naciona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ontabilizei.com.br/contabilidade-online/anexo-1-simples-nacional" TargetMode="External"/><Relationship Id="rId1" Type="http://schemas.openxmlformats.org/officeDocument/2006/relationships/hyperlink" Target="https://www.contabilizei.com.br/contabilidade-online/anexo-1-simples-na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40"/>
  <sheetViews>
    <sheetView showGridLines="0" tabSelected="1" workbookViewId="0">
      <selection activeCell="C4" sqref="C4"/>
    </sheetView>
  </sheetViews>
  <sheetFormatPr defaultRowHeight="18" x14ac:dyDescent="0.35"/>
  <cols>
    <col min="2" max="2" width="31" bestFit="1" customWidth="1"/>
    <col min="3" max="3" width="14.5546875" customWidth="1"/>
    <col min="4" max="4" width="24.6640625" customWidth="1"/>
    <col min="5" max="5" width="36" bestFit="1" customWidth="1"/>
    <col min="6" max="6" width="24.6640625" customWidth="1"/>
    <col min="7" max="8" width="24.6640625" style="114" customWidth="1"/>
    <col min="9" max="9" width="18.109375" style="114" customWidth="1"/>
    <col min="10" max="12" width="21" style="114" customWidth="1"/>
    <col min="13" max="13" width="11.88671875" bestFit="1" customWidth="1"/>
    <col min="14" max="14" width="14.5546875" bestFit="1" customWidth="1"/>
    <col min="15" max="15" width="11.88671875" bestFit="1" customWidth="1"/>
    <col min="16" max="16" width="15.33203125" customWidth="1"/>
    <col min="17" max="17" width="11.88671875" customWidth="1"/>
    <col min="18" max="65" width="11.88671875" bestFit="1" customWidth="1"/>
    <col min="66" max="66" width="11" customWidth="1"/>
  </cols>
  <sheetData>
    <row r="1" spans="2:15" x14ac:dyDescent="0.35">
      <c r="B1" s="189" t="s">
        <v>83</v>
      </c>
      <c r="C1" s="105">
        <f>'Cashflow New Projects'!C13</f>
        <v>5191401.8133409312</v>
      </c>
      <c r="E1" s="218" t="s">
        <v>102</v>
      </c>
      <c r="F1" s="220">
        <f>'Cashflow New Projects'!C12</f>
        <v>20765607.253363725</v>
      </c>
    </row>
    <row r="2" spans="2:15" x14ac:dyDescent="0.35">
      <c r="B2" s="183" t="s">
        <v>79</v>
      </c>
      <c r="C2" s="107">
        <f>C1*49%</f>
        <v>2543786.8885370563</v>
      </c>
      <c r="E2" s="219" t="s">
        <v>103</v>
      </c>
      <c r="F2" s="221">
        <f>'Cashflow New Projects'!C13</f>
        <v>5191401.8133409312</v>
      </c>
    </row>
    <row r="3" spans="2:15" ht="18.600000000000001" thickBot="1" x14ac:dyDescent="0.4">
      <c r="B3" s="184" t="s">
        <v>82</v>
      </c>
      <c r="C3" s="128">
        <v>1525000</v>
      </c>
      <c r="E3" s="219" t="s">
        <v>31</v>
      </c>
      <c r="F3" s="222">
        <f>'Cashflow New Projects'!C14</f>
        <v>0.29222066948996495</v>
      </c>
    </row>
    <row r="4" spans="2:15" ht="21" thickBot="1" x14ac:dyDescent="0.4">
      <c r="B4" s="184" t="s">
        <v>76</v>
      </c>
      <c r="C4" s="190">
        <f>1-(C3/C2)</f>
        <v>0.40050009422092958</v>
      </c>
      <c r="E4" s="283" t="s">
        <v>155</v>
      </c>
      <c r="F4" s="280">
        <f>F3*(1+C4)</f>
        <v>0.409255075153999</v>
      </c>
    </row>
    <row r="8" spans="2:15" ht="18.600000000000001" thickBot="1" x14ac:dyDescent="0.4"/>
    <row r="9" spans="2:15" ht="18.600000000000001" thickBot="1" x14ac:dyDescent="0.35">
      <c r="B9" s="291" t="s">
        <v>87</v>
      </c>
      <c r="C9" s="293" t="s">
        <v>49</v>
      </c>
      <c r="D9" s="294"/>
      <c r="E9" s="295" t="s">
        <v>54</v>
      </c>
      <c r="F9" s="294"/>
      <c r="G9" s="295" t="s">
        <v>50</v>
      </c>
      <c r="H9" s="294"/>
      <c r="I9"/>
      <c r="J9"/>
      <c r="K9" s="296" t="s">
        <v>29</v>
      </c>
      <c r="L9" s="297"/>
      <c r="N9" s="289" t="s">
        <v>34</v>
      </c>
      <c r="O9" s="290"/>
    </row>
    <row r="10" spans="2:15" ht="18.600000000000001" thickBot="1" x14ac:dyDescent="0.35">
      <c r="B10" s="292"/>
      <c r="C10" s="138" t="s">
        <v>52</v>
      </c>
      <c r="D10" s="139" t="s">
        <v>53</v>
      </c>
      <c r="E10" s="140" t="str">
        <f>'Construction Supply Stores'!C1</f>
        <v>Fluzão</v>
      </c>
      <c r="F10" s="139" t="str">
        <f>'Construction Supply Stores'!D1</f>
        <v>Martelão</v>
      </c>
      <c r="G10" s="140" t="str">
        <f>'Food Supliers'!C1</f>
        <v>Benasi</v>
      </c>
      <c r="H10" s="139" t="s">
        <v>40</v>
      </c>
      <c r="I10"/>
      <c r="J10"/>
      <c r="K10" s="91" t="s">
        <v>25</v>
      </c>
      <c r="L10" s="97" t="e">
        <f>IF(ROUND(#REF!,1)-ROUND(SUM(C18:I18),1)=0,"OK","Erro")</f>
        <v>#REF!</v>
      </c>
      <c r="N10" s="91" t="s">
        <v>37</v>
      </c>
      <c r="O10" s="90" t="e">
        <f>NPV((1+C16)^(1/12)-1,#REF!)</f>
        <v>#REF!</v>
      </c>
    </row>
    <row r="11" spans="2:15" x14ac:dyDescent="0.3">
      <c r="B11" s="125" t="s">
        <v>43</v>
      </c>
      <c r="C11" s="104">
        <f>'Technos Watches - TH'!C2</f>
        <v>111430</v>
      </c>
      <c r="D11" s="105">
        <f>'Technos Watches - TH'!D2</f>
        <v>669885</v>
      </c>
      <c r="E11" s="115">
        <f>'Construction Supply Stores'!C2</f>
        <v>133015</v>
      </c>
      <c r="F11" s="107">
        <f>'Construction Supply Stores'!D2</f>
        <v>133015</v>
      </c>
      <c r="G11" s="115">
        <f>'Food Supliers'!C2</f>
        <v>53650</v>
      </c>
      <c r="H11" s="107">
        <f>'Food Supliers'!D2</f>
        <v>53650</v>
      </c>
      <c r="I11"/>
      <c r="J11"/>
      <c r="K11" s="74" t="s">
        <v>13</v>
      </c>
      <c r="L11" s="75" t="e">
        <f>IF(SUM(C11:I11)=-#REF!,"OK","Erro")</f>
        <v>#REF!</v>
      </c>
      <c r="M11" s="73"/>
      <c r="N11" s="74" t="s">
        <v>35</v>
      </c>
      <c r="O11" s="31">
        <v>0.49</v>
      </c>
    </row>
    <row r="12" spans="2:15" ht="18.600000000000001" thickBot="1" x14ac:dyDescent="0.35">
      <c r="B12" s="125" t="s">
        <v>44</v>
      </c>
      <c r="C12" s="106">
        <f>'Technos Watches - TH'!C3</f>
        <v>21480</v>
      </c>
      <c r="D12" s="107">
        <f>'Technos Watches - TH'!D3</f>
        <v>203770</v>
      </c>
      <c r="E12" s="115">
        <f>'Construction Supply Stores'!C3</f>
        <v>40000</v>
      </c>
      <c r="F12" s="107">
        <f>'Construction Supply Stores'!D3</f>
        <v>40000</v>
      </c>
      <c r="G12" s="115">
        <f>'Food Supliers'!C3</f>
        <v>16084</v>
      </c>
      <c r="H12" s="107">
        <f>'Food Supliers'!D3</f>
        <v>16084</v>
      </c>
      <c r="I12"/>
      <c r="J12"/>
      <c r="K12" s="76" t="s">
        <v>3</v>
      </c>
      <c r="L12" s="141" t="e">
        <f>#REF!</f>
        <v>#REF!</v>
      </c>
      <c r="N12" s="74" t="s">
        <v>36</v>
      </c>
      <c r="O12" s="16" t="e">
        <f>O10*O11</f>
        <v>#REF!</v>
      </c>
    </row>
    <row r="13" spans="2:15" hidden="1" x14ac:dyDescent="0.3">
      <c r="B13" s="125" t="s">
        <v>45</v>
      </c>
      <c r="C13" s="106">
        <f>'Technos Watches - TH'!C4</f>
        <v>4798</v>
      </c>
      <c r="D13" s="107">
        <f>'Technos Watches - TH'!D4</f>
        <v>20519</v>
      </c>
      <c r="E13" s="116">
        <f>'Construction Supply Stores'!C4</f>
        <v>8350</v>
      </c>
      <c r="F13" s="117">
        <f>'Construction Supply Stores'!D4</f>
        <v>8350</v>
      </c>
      <c r="G13" s="116">
        <f>'Food Supliers'!C4</f>
        <v>2859</v>
      </c>
      <c r="H13" s="117">
        <f>'Food Supliers'!D4</f>
        <v>2859</v>
      </c>
      <c r="I13"/>
      <c r="J13"/>
      <c r="K13"/>
      <c r="L13"/>
      <c r="N13" s="74" t="s">
        <v>38</v>
      </c>
      <c r="O13" s="16">
        <v>0</v>
      </c>
    </row>
    <row r="14" spans="2:15" ht="18.600000000000001" thickBot="1" x14ac:dyDescent="0.35">
      <c r="B14" s="125" t="s">
        <v>46</v>
      </c>
      <c r="C14" s="108">
        <f>'Technos Watches - TH'!C5</f>
        <v>0.08</v>
      </c>
      <c r="D14" s="109">
        <f>'Technos Watches - TH'!D5</f>
        <v>0.08</v>
      </c>
      <c r="E14" s="118">
        <f>'Construction Supply Stores'!C5</f>
        <v>0.08</v>
      </c>
      <c r="F14" s="109">
        <f>E14</f>
        <v>0.08</v>
      </c>
      <c r="G14" s="118">
        <f>'Food Supliers'!C7</f>
        <v>0.08</v>
      </c>
      <c r="H14" s="109">
        <f>'Food Supliers'!D7</f>
        <v>0.08</v>
      </c>
      <c r="I14"/>
      <c r="J14"/>
      <c r="K14"/>
      <c r="L14"/>
      <c r="N14" s="76" t="s">
        <v>39</v>
      </c>
      <c r="O14" s="17" t="e">
        <f>O12-O13</f>
        <v>#REF!</v>
      </c>
    </row>
    <row r="15" spans="2:15" hidden="1" x14ac:dyDescent="0.3">
      <c r="B15" s="125" t="s">
        <v>18</v>
      </c>
      <c r="C15" s="108">
        <f>'Technos Watches - TH'!C6</f>
        <v>0.05</v>
      </c>
      <c r="D15" s="109">
        <f>'Technos Watches - TH'!D6</f>
        <v>0.05</v>
      </c>
      <c r="E15" s="118">
        <f>'Construction Supply Stores'!C6</f>
        <v>0.05</v>
      </c>
      <c r="F15" s="109">
        <f>'Construction Supply Stores'!D6</f>
        <v>0.05</v>
      </c>
      <c r="G15" s="118">
        <f>'Food Supliers'!C6</f>
        <v>0.05</v>
      </c>
      <c r="H15" s="109">
        <f>'Food Supliers'!D6</f>
        <v>0.05</v>
      </c>
      <c r="I15"/>
      <c r="J15"/>
      <c r="K15" s="289" t="s">
        <v>30</v>
      </c>
      <c r="L15" s="290"/>
      <c r="N15" s="79"/>
      <c r="O15" s="23"/>
    </row>
    <row r="16" spans="2:15" hidden="1" x14ac:dyDescent="0.35">
      <c r="B16" s="125" t="s">
        <v>9</v>
      </c>
      <c r="C16" s="110">
        <f>1.2*5%</f>
        <v>0.06</v>
      </c>
      <c r="D16" s="111">
        <f>'Technos Watches - TH'!D7</f>
        <v>0.06</v>
      </c>
      <c r="E16" s="119">
        <f>'Construction Supply Stores'!C7</f>
        <v>0.06</v>
      </c>
      <c r="F16" s="111">
        <f>'Construction Supply Stores'!D7</f>
        <v>0.06</v>
      </c>
      <c r="G16" s="119">
        <f>'Food Supliers'!C7</f>
        <v>0.08</v>
      </c>
      <c r="H16" s="111">
        <f>'Food Supliers'!D7</f>
        <v>0.08</v>
      </c>
      <c r="I16"/>
      <c r="J16"/>
      <c r="K16" s="114" t="s">
        <v>14</v>
      </c>
      <c r="L16" s="132" t="e">
        <f>SUM(#REF!)</f>
        <v>#REF!</v>
      </c>
    </row>
    <row r="17" spans="2:17" hidden="1" x14ac:dyDescent="0.35">
      <c r="B17" s="125" t="s">
        <v>0</v>
      </c>
      <c r="C17" s="112">
        <f>'Technos Watches - TH'!C8</f>
        <v>0.03</v>
      </c>
      <c r="D17" s="113">
        <f>'Technos Watches - TH'!D8</f>
        <v>0.03</v>
      </c>
      <c r="E17" s="122">
        <f>'Construction Supply Stores'!C8</f>
        <v>0.03</v>
      </c>
      <c r="F17" s="113">
        <f>'Construction Supply Stores'!D8</f>
        <v>0.03</v>
      </c>
      <c r="G17" s="122">
        <f>'Food Supliers'!C8</f>
        <v>0.03</v>
      </c>
      <c r="H17" s="113">
        <f>'Food Supliers'!D8</f>
        <v>0.03</v>
      </c>
      <c r="I17"/>
      <c r="J17"/>
      <c r="K17" s="114" t="s">
        <v>42</v>
      </c>
      <c r="L17" s="132" t="e">
        <f>SUM(#REF!)</f>
        <v>#REF!</v>
      </c>
      <c r="N17" s="98"/>
    </row>
    <row r="18" spans="2:17" x14ac:dyDescent="0.35">
      <c r="B18" s="125" t="s">
        <v>47</v>
      </c>
      <c r="C18" s="106">
        <f>'Technos Watches - TH'!C9</f>
        <v>327158.8033965599</v>
      </c>
      <c r="D18" s="107">
        <f>'Technos Watches - TH'!D9</f>
        <v>1511027.8922246795</v>
      </c>
      <c r="E18" s="120">
        <f>'Construction Supply Stores'!C9</f>
        <v>571975.40816200036</v>
      </c>
      <c r="F18" s="121">
        <f>'Construction Supply Stores'!D9</f>
        <v>571975.40816200036</v>
      </c>
      <c r="G18" s="120">
        <f>'Food Supliers'!C9</f>
        <v>198229.83136948021</v>
      </c>
      <c r="H18" s="121">
        <f>'Food Supliers'!D9</f>
        <v>198229.83136948021</v>
      </c>
      <c r="I18"/>
      <c r="J18"/>
    </row>
    <row r="19" spans="2:17" ht="18.600000000000001" thickBot="1" x14ac:dyDescent="0.4">
      <c r="B19" s="133" t="s">
        <v>48</v>
      </c>
      <c r="C19" s="134">
        <f>'Technos Watches - TH'!C10</f>
        <v>0.52940088164177579</v>
      </c>
      <c r="D19" s="135">
        <f>'Technos Watches - TH'!D10</f>
        <v>0.41337239051813357</v>
      </c>
      <c r="E19" s="136">
        <f>'Construction Supply Stores'!C10</f>
        <v>0.63744629558911592</v>
      </c>
      <c r="F19" s="137">
        <f>'Construction Supply Stores'!D10</f>
        <v>0.63744629558911592</v>
      </c>
      <c r="G19" s="136">
        <f>'Food Supliers'!C10</f>
        <v>0.59935455965756246</v>
      </c>
      <c r="H19" s="137">
        <f>'Food Supliers'!D10</f>
        <v>0.59488872716885033</v>
      </c>
      <c r="I19"/>
      <c r="J19"/>
    </row>
    <row r="20" spans="2:17" hidden="1" x14ac:dyDescent="0.3">
      <c r="B20" s="125" t="s">
        <v>11</v>
      </c>
      <c r="C20" s="106">
        <f>'Technos Watches - TH'!C11</f>
        <v>173198.15895500721</v>
      </c>
      <c r="D20" s="107">
        <f>'Technos Watches - TH'!D11</f>
        <v>644709.2662354717</v>
      </c>
      <c r="E20" s="120">
        <f>'Construction Supply Stores'!C11</f>
        <v>364603.60510093969</v>
      </c>
      <c r="F20" s="121">
        <f>'Construction Supply Stores'!D11</f>
        <v>364603.60510093969</v>
      </c>
      <c r="G20" s="120">
        <f>'Food Supliers'!C11</f>
        <v>118809.95329144767</v>
      </c>
      <c r="H20" s="121">
        <f>'Food Supliers'!D11</f>
        <v>118809.95329144767</v>
      </c>
      <c r="I20" s="121" t="e">
        <f>#REF!</f>
        <v>#REF!</v>
      </c>
      <c r="J20"/>
      <c r="K20" s="83" t="s">
        <v>31</v>
      </c>
      <c r="L20" s="86" t="e">
        <f>IRR(#REF!)</f>
        <v>#REF!</v>
      </c>
      <c r="N20" s="37"/>
      <c r="Q20" s="131"/>
    </row>
    <row r="21" spans="2:17" ht="18.600000000000001" hidden="1" thickBot="1" x14ac:dyDescent="0.35">
      <c r="B21" s="126" t="s">
        <v>12</v>
      </c>
      <c r="C21" s="127">
        <f>'Technos Watches - TH'!C12</f>
        <v>141510.45675424163</v>
      </c>
      <c r="D21" s="128">
        <f>'Technos Watches - TH'!D12</f>
        <v>509583.94610220433</v>
      </c>
      <c r="E21" s="129">
        <f>'Construction Supply Stores'!C12</f>
        <v>309200.84827649442</v>
      </c>
      <c r="F21" s="130">
        <f>'Construction Supply Stores'!D12</f>
        <v>309200.84827649442</v>
      </c>
      <c r="G21" s="129">
        <f>'Food Supliers'!C12</f>
        <v>99864.77625672362</v>
      </c>
      <c r="H21" s="130">
        <f>'Food Supliers'!D12</f>
        <v>99864.77625672362</v>
      </c>
      <c r="I21" s="130" t="e">
        <f>#REF!</f>
        <v>#REF!</v>
      </c>
      <c r="J21"/>
      <c r="K21" s="84" t="s">
        <v>33</v>
      </c>
      <c r="L21" s="85" t="e">
        <f>HLOOKUP(1,#REF!,2,FALSE)</f>
        <v>#REF!</v>
      </c>
      <c r="N21" s="37"/>
    </row>
    <row r="22" spans="2:17" x14ac:dyDescent="0.35">
      <c r="B22" s="25"/>
      <c r="C22" s="23"/>
      <c r="D22" s="23"/>
      <c r="E22" s="23"/>
      <c r="F22" s="23"/>
      <c r="G22" s="120"/>
      <c r="H22" s="120"/>
      <c r="I22" s="120"/>
      <c r="J22" s="120"/>
      <c r="M22" s="37"/>
    </row>
    <row r="23" spans="2:17" x14ac:dyDescent="0.3">
      <c r="B23" s="25"/>
      <c r="C23" s="23"/>
      <c r="D23" s="23"/>
      <c r="E23" s="23"/>
      <c r="F23" s="23"/>
      <c r="G23" s="120"/>
      <c r="H23" s="120"/>
      <c r="I23" s="120"/>
      <c r="J23" s="120"/>
      <c r="K23" s="120"/>
      <c r="L23" s="120"/>
      <c r="M23" s="37"/>
    </row>
    <row r="24" spans="2:17" ht="18.600000000000001" thickBot="1" x14ac:dyDescent="0.4"/>
    <row r="25" spans="2:17" ht="18.600000000000001" thickBot="1" x14ac:dyDescent="0.4">
      <c r="E25" s="198"/>
      <c r="F25" s="287" t="s">
        <v>85</v>
      </c>
      <c r="G25" s="288" t="s">
        <v>84</v>
      </c>
      <c r="H25" s="199"/>
    </row>
    <row r="26" spans="2:17" ht="18.600000000000001" thickBot="1" x14ac:dyDescent="0.4">
      <c r="B26" s="287" t="s">
        <v>75</v>
      </c>
      <c r="C26" s="288"/>
      <c r="E26" s="200"/>
      <c r="F26" s="196">
        <v>0.51</v>
      </c>
      <c r="G26" s="197">
        <v>0.49</v>
      </c>
      <c r="H26" s="201"/>
    </row>
    <row r="27" spans="2:17" x14ac:dyDescent="0.35">
      <c r="B27" s="185" t="s">
        <v>55</v>
      </c>
      <c r="C27" s="187">
        <f>SUM('Budget New Projetcts'!I5:T5)</f>
        <v>8</v>
      </c>
      <c r="E27" s="200"/>
      <c r="F27" s="79"/>
      <c r="G27" s="202"/>
      <c r="H27" s="201"/>
    </row>
    <row r="28" spans="2:17" x14ac:dyDescent="0.35">
      <c r="B28" s="185" t="s">
        <v>56</v>
      </c>
      <c r="C28" s="187">
        <f>SUM('Budget New Projetcts'!I6:T6)</f>
        <v>5</v>
      </c>
      <c r="E28" s="200"/>
      <c r="F28" s="79"/>
      <c r="G28" s="202"/>
      <c r="H28" s="201"/>
    </row>
    <row r="29" spans="2:17" ht="18.600000000000001" thickBot="1" x14ac:dyDescent="0.4">
      <c r="B29" s="186" t="s">
        <v>57</v>
      </c>
      <c r="C29" s="188">
        <f>SUM('Budget New Projetcts'!I7:T7)</f>
        <v>3</v>
      </c>
      <c r="E29" s="200"/>
      <c r="F29" s="79"/>
      <c r="G29" s="202"/>
      <c r="H29" s="201"/>
    </row>
    <row r="30" spans="2:17" ht="18.600000000000001" thickBot="1" x14ac:dyDescent="0.4">
      <c r="E30" s="200"/>
      <c r="F30" s="79"/>
      <c r="G30" s="202"/>
      <c r="H30" s="201"/>
    </row>
    <row r="31" spans="2:17" ht="18.600000000000001" thickBot="1" x14ac:dyDescent="0.4">
      <c r="B31" s="193" t="s">
        <v>76</v>
      </c>
      <c r="E31" s="200"/>
      <c r="F31" s="79"/>
      <c r="G31" s="202"/>
      <c r="H31" s="201"/>
    </row>
    <row r="32" spans="2:17" x14ac:dyDescent="0.35">
      <c r="B32" s="194">
        <f>1-B33</f>
        <v>0.59949990577907042</v>
      </c>
      <c r="E32" s="200"/>
      <c r="F32" s="79"/>
      <c r="G32" s="202"/>
      <c r="H32" s="201"/>
    </row>
    <row r="33" spans="2:8" ht="18.600000000000001" thickBot="1" x14ac:dyDescent="0.4">
      <c r="B33" s="195">
        <f>C4</f>
        <v>0.40050009422092958</v>
      </c>
      <c r="E33" s="200"/>
      <c r="F33" s="79"/>
      <c r="G33" s="202"/>
      <c r="H33" s="201"/>
    </row>
    <row r="34" spans="2:8" x14ac:dyDescent="0.35">
      <c r="E34" s="200"/>
      <c r="F34" s="79"/>
      <c r="G34" s="202"/>
      <c r="H34" s="201"/>
    </row>
    <row r="35" spans="2:8" x14ac:dyDescent="0.35">
      <c r="E35" s="200"/>
      <c r="F35" s="79"/>
      <c r="G35" s="202"/>
      <c r="H35" s="201"/>
    </row>
    <row r="36" spans="2:8" x14ac:dyDescent="0.35">
      <c r="E36" s="200"/>
      <c r="F36" s="79"/>
      <c r="G36" s="202"/>
      <c r="H36" s="201"/>
    </row>
    <row r="37" spans="2:8" x14ac:dyDescent="0.35">
      <c r="E37" s="200"/>
      <c r="F37" s="79"/>
      <c r="G37" s="202"/>
      <c r="H37" s="201"/>
    </row>
    <row r="38" spans="2:8" x14ac:dyDescent="0.35">
      <c r="E38" s="200"/>
      <c r="F38" s="79"/>
      <c r="G38" s="202"/>
      <c r="H38" s="201"/>
    </row>
    <row r="39" spans="2:8" x14ac:dyDescent="0.35">
      <c r="E39" s="200"/>
      <c r="F39" s="79"/>
      <c r="G39" s="202"/>
      <c r="H39" s="201"/>
    </row>
    <row r="40" spans="2:8" ht="18.600000000000001" thickBot="1" x14ac:dyDescent="0.4">
      <c r="E40" s="203"/>
      <c r="F40" s="103"/>
      <c r="G40" s="204"/>
      <c r="H40" s="205"/>
    </row>
  </sheetData>
  <mergeCells count="9">
    <mergeCell ref="F25:G25"/>
    <mergeCell ref="B26:C26"/>
    <mergeCell ref="K15:L15"/>
    <mergeCell ref="N9:O9"/>
    <mergeCell ref="B9:B10"/>
    <mergeCell ref="C9:D9"/>
    <mergeCell ref="E9:F9"/>
    <mergeCell ref="K9:L9"/>
    <mergeCell ref="G9:H9"/>
  </mergeCells>
  <conditionalFormatting sqref="L10:L12">
    <cfRule type="containsText" dxfId="3" priority="2" operator="containsText" text="Erro">
      <formula>NOT(ISERROR(SEARCH("Erro",L10)))</formula>
    </cfRule>
    <cfRule type="containsText" dxfId="2" priority="3" operator="containsText" text="ok">
      <formula>NOT(ISERROR(SEARCH("ok",L10)))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Right="0"/>
  </sheetPr>
  <dimension ref="A1:DC259"/>
  <sheetViews>
    <sheetView showGridLines="0" topLeftCell="BZ1" zoomScale="90" zoomScaleNormal="90" workbookViewId="0">
      <selection activeCell="CV7" sqref="CV7"/>
    </sheetView>
  </sheetViews>
  <sheetFormatPr defaultRowHeight="14.4" outlineLevelRow="1" x14ac:dyDescent="0.3"/>
  <cols>
    <col min="1" max="1" width="8.88671875" style="275"/>
    <col min="2" max="2" width="36" bestFit="1" customWidth="1"/>
    <col min="3" max="4" width="14.21875" bestFit="1" customWidth="1"/>
    <col min="5" max="64" width="10.44140625" customWidth="1"/>
    <col min="76" max="76" width="11" bestFit="1" customWidth="1"/>
    <col min="100" max="100" width="11.44140625" bestFit="1" customWidth="1"/>
  </cols>
  <sheetData>
    <row r="1" spans="1:107" ht="15" thickBot="1" x14ac:dyDescent="0.35">
      <c r="A1"/>
      <c r="B1" s="34" t="s">
        <v>99</v>
      </c>
      <c r="C1" s="35" t="s">
        <v>63</v>
      </c>
      <c r="D1" s="35">
        <v>43831</v>
      </c>
      <c r="E1" s="35">
        <v>43862</v>
      </c>
      <c r="F1" s="35">
        <v>43891</v>
      </c>
      <c r="G1" s="35">
        <v>43922</v>
      </c>
      <c r="H1" s="35">
        <v>43952</v>
      </c>
      <c r="I1" s="35">
        <v>43983</v>
      </c>
      <c r="J1" s="35">
        <v>44013</v>
      </c>
      <c r="K1" s="35">
        <v>44044</v>
      </c>
      <c r="L1" s="35">
        <v>44075</v>
      </c>
      <c r="M1" s="35">
        <v>44105</v>
      </c>
      <c r="N1" s="35">
        <v>44136</v>
      </c>
      <c r="O1" s="35">
        <v>44166</v>
      </c>
      <c r="P1" s="35">
        <v>44197</v>
      </c>
      <c r="Q1" s="35">
        <v>44228</v>
      </c>
      <c r="R1" s="35">
        <v>44256</v>
      </c>
      <c r="S1" s="35">
        <v>44287</v>
      </c>
      <c r="T1" s="35">
        <v>44317</v>
      </c>
      <c r="U1" s="35">
        <v>44348</v>
      </c>
      <c r="V1" s="35">
        <v>44378</v>
      </c>
      <c r="W1" s="35">
        <v>44409</v>
      </c>
      <c r="X1" s="35">
        <v>44440</v>
      </c>
      <c r="Y1" s="35">
        <v>44470</v>
      </c>
      <c r="Z1" s="35">
        <v>44501</v>
      </c>
      <c r="AA1" s="35">
        <v>44531</v>
      </c>
      <c r="AB1" s="35">
        <v>44562</v>
      </c>
      <c r="AC1" s="35">
        <v>44593</v>
      </c>
      <c r="AD1" s="35">
        <v>44621</v>
      </c>
      <c r="AE1" s="35">
        <v>44652</v>
      </c>
      <c r="AF1" s="35">
        <v>44682</v>
      </c>
      <c r="AG1" s="35">
        <v>44713</v>
      </c>
      <c r="AH1" s="35">
        <v>44743</v>
      </c>
      <c r="AI1" s="35">
        <v>44774</v>
      </c>
      <c r="AJ1" s="35">
        <v>44805</v>
      </c>
      <c r="AK1" s="35">
        <v>44835</v>
      </c>
      <c r="AL1" s="35">
        <v>44866</v>
      </c>
      <c r="AM1" s="35">
        <v>44896</v>
      </c>
      <c r="AN1" s="35">
        <v>44927</v>
      </c>
      <c r="AO1" s="35">
        <v>44958</v>
      </c>
      <c r="AP1" s="35">
        <v>44986</v>
      </c>
      <c r="AQ1" s="35">
        <v>45017</v>
      </c>
      <c r="AR1" s="35">
        <v>45047</v>
      </c>
      <c r="AS1" s="35">
        <v>45078</v>
      </c>
      <c r="AT1" s="35">
        <v>45108</v>
      </c>
      <c r="AU1" s="35">
        <v>45139</v>
      </c>
      <c r="AV1" s="35">
        <v>45170</v>
      </c>
      <c r="AW1" s="35">
        <v>45200</v>
      </c>
      <c r="AX1" s="35">
        <v>45231</v>
      </c>
      <c r="AY1" s="35">
        <v>45261</v>
      </c>
      <c r="AZ1" s="35">
        <v>45292</v>
      </c>
      <c r="BA1" s="35">
        <v>45323</v>
      </c>
      <c r="BB1" s="35">
        <v>45352</v>
      </c>
      <c r="BC1" s="35">
        <v>45383</v>
      </c>
      <c r="BD1" s="35">
        <v>45413</v>
      </c>
      <c r="BE1" s="35">
        <v>45444</v>
      </c>
      <c r="BF1" s="35">
        <v>45474</v>
      </c>
      <c r="BG1" s="35">
        <v>45505</v>
      </c>
      <c r="BH1" s="35">
        <v>45536</v>
      </c>
      <c r="BI1" s="35">
        <v>45566</v>
      </c>
      <c r="BJ1" s="35">
        <v>45597</v>
      </c>
      <c r="BK1" s="35">
        <v>45627</v>
      </c>
      <c r="BL1" s="35">
        <v>45658</v>
      </c>
      <c r="BM1" s="35">
        <v>45689</v>
      </c>
      <c r="BN1" s="35">
        <v>45717</v>
      </c>
      <c r="BO1" s="35">
        <v>45748</v>
      </c>
      <c r="BP1" s="35">
        <v>45778</v>
      </c>
      <c r="BQ1" s="35">
        <v>45809</v>
      </c>
      <c r="BR1" s="35">
        <v>45839</v>
      </c>
      <c r="BS1" s="35">
        <v>45870</v>
      </c>
      <c r="BT1" s="35">
        <v>45901</v>
      </c>
      <c r="BU1" s="35">
        <v>45931</v>
      </c>
      <c r="BV1" s="35">
        <v>45962</v>
      </c>
      <c r="BW1" s="35">
        <v>45992</v>
      </c>
      <c r="BX1" s="35">
        <v>46023</v>
      </c>
      <c r="BY1" s="35">
        <v>46054</v>
      </c>
      <c r="BZ1" s="35">
        <v>46082</v>
      </c>
      <c r="CA1" s="35">
        <v>46113</v>
      </c>
      <c r="CB1" s="35">
        <v>46143</v>
      </c>
      <c r="CC1" s="35">
        <v>46174</v>
      </c>
      <c r="CD1" s="35">
        <v>46204</v>
      </c>
      <c r="CE1" s="35">
        <v>46235</v>
      </c>
      <c r="CF1" s="35">
        <v>46266</v>
      </c>
      <c r="CG1" s="35">
        <v>46296</v>
      </c>
      <c r="CH1" s="35">
        <v>46327</v>
      </c>
      <c r="CI1" s="35">
        <v>46357</v>
      </c>
      <c r="CJ1" s="35">
        <v>46388</v>
      </c>
      <c r="CK1" s="35">
        <v>46419</v>
      </c>
      <c r="CL1" s="35">
        <v>46447</v>
      </c>
      <c r="CM1" s="35">
        <v>46478</v>
      </c>
      <c r="CN1" s="35">
        <v>46508</v>
      </c>
      <c r="CO1" s="35">
        <v>46539</v>
      </c>
      <c r="CP1" s="35">
        <v>46569</v>
      </c>
      <c r="CQ1" s="35">
        <v>46600</v>
      </c>
      <c r="CR1" s="35">
        <v>46631</v>
      </c>
      <c r="CS1" s="35">
        <v>46661</v>
      </c>
      <c r="CT1" s="35">
        <v>46692</v>
      </c>
      <c r="CU1" s="35">
        <v>46722</v>
      </c>
      <c r="CV1" s="149" t="s">
        <v>101</v>
      </c>
    </row>
    <row r="2" spans="1:107" x14ac:dyDescent="0.3">
      <c r="A2"/>
      <c r="B2" s="5" t="s">
        <v>58</v>
      </c>
      <c r="C2" s="210">
        <f>D27+D33+D39+D45+D51+D57+D65+D71+D77+D83+D89+D95+D103+D109+D115+D121+D127+D133+D141+D147+D153+D159+D167+D173+D179+D185+D193+D199+D205+D211+D219+D225+D233+D239+D247+D253</f>
        <v>10000</v>
      </c>
      <c r="D2" s="210">
        <f>E27+E33+E39+E45+E51+E57+E65+E71+E77+E83+E89+E95+E103+E109+E115+E121+E127+E133+E141+E147+E153+E159+E167+E173+E179+E185+E193+E199+E205+E211+E219+E225+E233+E239+E247+E253</f>
        <v>7000</v>
      </c>
      <c r="E2" s="210">
        <f t="shared" ref="E2:BP2" si="0">F27+F33+F39+F45+F51+F57+F65+F71+F77+F83+F89+F95+F103+F109+F115+F121+F127+F133+F141+F147+F153+F159+F167+F173+F179+F185+F193+F199+F205+F211+F219+F225+F233+F239+F247+F253</f>
        <v>7000</v>
      </c>
      <c r="F2" s="210">
        <f t="shared" si="0"/>
        <v>37000</v>
      </c>
      <c r="G2" s="210">
        <f t="shared" si="0"/>
        <v>26000</v>
      </c>
      <c r="H2" s="210">
        <f t="shared" si="0"/>
        <v>46000</v>
      </c>
      <c r="I2" s="210">
        <f t="shared" si="0"/>
        <v>110000</v>
      </c>
      <c r="J2" s="210">
        <f t="shared" si="0"/>
        <v>92000</v>
      </c>
      <c r="K2" s="210">
        <f t="shared" si="0"/>
        <v>89000</v>
      </c>
      <c r="L2" s="210">
        <f t="shared" si="0"/>
        <v>149000</v>
      </c>
      <c r="M2" s="210">
        <f t="shared" si="0"/>
        <v>127000</v>
      </c>
      <c r="N2" s="210">
        <f t="shared" si="0"/>
        <v>137000</v>
      </c>
      <c r="O2" s="210">
        <f t="shared" si="0"/>
        <v>244000</v>
      </c>
      <c r="P2" s="210">
        <f t="shared" si="0"/>
        <v>201210</v>
      </c>
      <c r="Q2" s="210">
        <f t="shared" si="0"/>
        <v>201210</v>
      </c>
      <c r="R2" s="210">
        <f t="shared" si="0"/>
        <v>231210</v>
      </c>
      <c r="S2" s="210">
        <f t="shared" si="0"/>
        <v>220780</v>
      </c>
      <c r="T2" s="210">
        <f t="shared" si="0"/>
        <v>240780</v>
      </c>
      <c r="U2" s="210">
        <f t="shared" si="0"/>
        <v>305200</v>
      </c>
      <c r="V2" s="210">
        <f t="shared" si="0"/>
        <v>288460</v>
      </c>
      <c r="W2" s="210">
        <f t="shared" si="0"/>
        <v>285670</v>
      </c>
      <c r="X2" s="210">
        <f t="shared" si="0"/>
        <v>345670</v>
      </c>
      <c r="Y2" s="210">
        <f t="shared" si="0"/>
        <v>324810</v>
      </c>
      <c r="Z2" s="210">
        <f t="shared" si="0"/>
        <v>334810</v>
      </c>
      <c r="AA2" s="210">
        <f t="shared" si="0"/>
        <v>442020</v>
      </c>
      <c r="AB2" s="210">
        <f t="shared" si="0"/>
        <v>401246.3</v>
      </c>
      <c r="AC2" s="210">
        <f t="shared" si="0"/>
        <v>401246.3</v>
      </c>
      <c r="AD2" s="210">
        <f t="shared" si="0"/>
        <v>431246.3</v>
      </c>
      <c r="AE2" s="210">
        <f t="shared" si="0"/>
        <v>421403.4</v>
      </c>
      <c r="AF2" s="210">
        <f t="shared" si="0"/>
        <v>441403.4</v>
      </c>
      <c r="AG2" s="210">
        <f t="shared" si="0"/>
        <v>506256</v>
      </c>
      <c r="AH2" s="210">
        <f t="shared" si="0"/>
        <v>490813.8</v>
      </c>
      <c r="AI2" s="210">
        <f t="shared" si="0"/>
        <v>488240.10000000003</v>
      </c>
      <c r="AJ2" s="210">
        <f t="shared" si="0"/>
        <v>548240.10000000009</v>
      </c>
      <c r="AK2" s="210">
        <f t="shared" si="0"/>
        <v>528554.30000000005</v>
      </c>
      <c r="AL2" s="210">
        <f t="shared" si="0"/>
        <v>538554.30000000005</v>
      </c>
      <c r="AM2" s="210">
        <f t="shared" si="0"/>
        <v>635980.60000000009</v>
      </c>
      <c r="AN2" s="210">
        <f t="shared" si="0"/>
        <v>600283.68900000001</v>
      </c>
      <c r="AO2" s="210">
        <f t="shared" si="0"/>
        <v>600283.68900000001</v>
      </c>
      <c r="AP2" s="210">
        <f t="shared" si="0"/>
        <v>600283.68900000001</v>
      </c>
      <c r="AQ2" s="210">
        <f t="shared" si="0"/>
        <v>602045.50200000009</v>
      </c>
      <c r="AR2" s="210">
        <f t="shared" si="0"/>
        <v>602045.50200000009</v>
      </c>
      <c r="AS2" s="210">
        <f t="shared" si="0"/>
        <v>603343.67999999993</v>
      </c>
      <c r="AT2" s="210">
        <f t="shared" si="0"/>
        <v>607238.21399999992</v>
      </c>
      <c r="AU2" s="210">
        <f t="shared" si="0"/>
        <v>607887.30300000007</v>
      </c>
      <c r="AV2" s="210">
        <f t="shared" si="0"/>
        <v>607887.30300000007</v>
      </c>
      <c r="AW2" s="210">
        <f t="shared" si="0"/>
        <v>611410.929</v>
      </c>
      <c r="AX2" s="210">
        <f t="shared" si="0"/>
        <v>611410.929</v>
      </c>
      <c r="AY2" s="210">
        <f t="shared" si="0"/>
        <v>612060.01799999992</v>
      </c>
      <c r="AZ2" s="210">
        <f t="shared" si="0"/>
        <v>618292.19967</v>
      </c>
      <c r="BA2" s="210">
        <f t="shared" si="0"/>
        <v>618292.19967</v>
      </c>
      <c r="BB2" s="210">
        <f t="shared" si="0"/>
        <v>618292.19967</v>
      </c>
      <c r="BC2" s="210">
        <f t="shared" si="0"/>
        <v>620106.86705999996</v>
      </c>
      <c r="BD2" s="210">
        <f t="shared" si="0"/>
        <v>620106.86705999996</v>
      </c>
      <c r="BE2" s="210">
        <f t="shared" si="0"/>
        <v>621443.99039999989</v>
      </c>
      <c r="BF2" s="210">
        <f t="shared" si="0"/>
        <v>625455.36041999992</v>
      </c>
      <c r="BG2" s="210">
        <f t="shared" si="0"/>
        <v>626123.92208999989</v>
      </c>
      <c r="BH2" s="210">
        <f t="shared" si="0"/>
        <v>626123.92208999989</v>
      </c>
      <c r="BI2" s="210">
        <f t="shared" si="0"/>
        <v>629753.25686999992</v>
      </c>
      <c r="BJ2" s="210">
        <f t="shared" si="0"/>
        <v>629753.25686999992</v>
      </c>
      <c r="BK2" s="210">
        <f t="shared" si="0"/>
        <v>630421.81853999989</v>
      </c>
      <c r="BL2" s="210">
        <f t="shared" si="0"/>
        <v>628726.04713999981</v>
      </c>
      <c r="BM2" s="210">
        <f t="shared" si="0"/>
        <v>628726.04713999981</v>
      </c>
      <c r="BN2" s="210">
        <f t="shared" si="0"/>
        <v>615219.94141999981</v>
      </c>
      <c r="BO2" s="210">
        <f>BP27+BP33+BP39+BP45+BP51+BP57+BP65+BP71+BP77+BP83+BP89+BP95+BP103+BP109+BP115+BP121+BP127+BP133+BP141+BP147+BP153+BP159+BP167+BP173+BP179+BP185+BP193+BP199+BP205+BP211+BP219+BP225+BP233+BP239+BP247+BP253</f>
        <v>608568.94713999995</v>
      </c>
      <c r="BP2" s="210">
        <f t="shared" si="0"/>
        <v>608568.94713999995</v>
      </c>
      <c r="BQ2" s="210">
        <f t="shared" ref="BQ2:CT2" si="1">BR27+BR33+BR39+BR45+BR51+BR57+BR65+BR71+BR77+BR83+BR89+BR95+BR103+BR109+BR115+BR121+BR127+BR133+BR141+BR147+BR153+BR159+BR167+BR173+BR179+BR185+BR193+BR199+BR205+BR211+BR219+BR225+BR233+BR239+BR247+BR253</f>
        <v>566704.13569999987</v>
      </c>
      <c r="BR2" s="210">
        <f t="shared" si="1"/>
        <v>549158.54713999992</v>
      </c>
      <c r="BS2" s="210">
        <f t="shared" si="1"/>
        <v>541732.24713999999</v>
      </c>
      <c r="BT2" s="210">
        <f t="shared" si="1"/>
        <v>514720.03570000007</v>
      </c>
      <c r="BU2" s="210">
        <f t="shared" si="1"/>
        <v>501418.04713999998</v>
      </c>
      <c r="BV2" s="210">
        <f t="shared" si="1"/>
        <v>501418.04713999998</v>
      </c>
      <c r="BW2" s="210">
        <f t="shared" si="1"/>
        <v>466979.53570000007</v>
      </c>
      <c r="BX2" s="210">
        <f t="shared" si="1"/>
        <v>422688.65814000007</v>
      </c>
      <c r="BY2" s="210">
        <f t="shared" si="1"/>
        <v>422688.65814000007</v>
      </c>
      <c r="BZ2" s="210">
        <f t="shared" si="1"/>
        <v>409182.55242000008</v>
      </c>
      <c r="CA2" s="210">
        <f t="shared" si="1"/>
        <v>401926.84514000011</v>
      </c>
      <c r="CB2" s="210">
        <f t="shared" si="1"/>
        <v>401926.84514000011</v>
      </c>
      <c r="CC2" s="210">
        <f t="shared" si="1"/>
        <v>359616.45570000005</v>
      </c>
      <c r="CD2" s="210">
        <f t="shared" si="1"/>
        <v>340734.13314000005</v>
      </c>
      <c r="CE2" s="210">
        <f t="shared" si="1"/>
        <v>333085.04414000007</v>
      </c>
      <c r="CF2" s="210">
        <f t="shared" si="1"/>
        <v>306072.83270000009</v>
      </c>
      <c r="CG2" s="210">
        <f t="shared" si="1"/>
        <v>291561.41814000008</v>
      </c>
      <c r="CH2" s="210">
        <f t="shared" si="1"/>
        <v>291561.41814000008</v>
      </c>
      <c r="CI2" s="210">
        <f t="shared" si="1"/>
        <v>256900.11770000006</v>
      </c>
      <c r="CJ2" s="210">
        <f t="shared" si="1"/>
        <v>210470.14747000005</v>
      </c>
      <c r="CK2" s="210">
        <f t="shared" si="1"/>
        <v>210470.14747000005</v>
      </c>
      <c r="CL2" s="210">
        <f t="shared" si="1"/>
        <v>196964.04175000006</v>
      </c>
      <c r="CM2" s="210">
        <f t="shared" si="1"/>
        <v>189085.48008000004</v>
      </c>
      <c r="CN2" s="210">
        <f t="shared" si="1"/>
        <v>189085.48008000004</v>
      </c>
      <c r="CO2" s="210">
        <f t="shared" si="1"/>
        <v>146316.14530000003</v>
      </c>
      <c r="CP2" s="210">
        <f t="shared" si="1"/>
        <v>126056.98672000002</v>
      </c>
      <c r="CQ2" s="210">
        <f t="shared" si="1"/>
        <v>118178.42505000002</v>
      </c>
      <c r="CR2" s="210">
        <f t="shared" si="1"/>
        <v>91166.213610000006</v>
      </c>
      <c r="CS2" s="210">
        <f t="shared" si="1"/>
        <v>75409.090270000015</v>
      </c>
      <c r="CT2" s="210">
        <f t="shared" si="1"/>
        <v>75409.090270000015</v>
      </c>
      <c r="CU2" s="210">
        <f>CV27+CV33+CV39+CV45+CV51+CV57+CV65+CV71+CV77+CV83+CV89+CV95+CV103+CV109+CV115+CV121+CV127+CV133+CV141+CV147+CV153+CV159+CV167+CV173+CV179+CV185+CV193+CV199+CV205+CV211+CV219+CV225+CV233+CV239+CV247+CV253</f>
        <v>40518.317160000006</v>
      </c>
      <c r="CV2" s="211"/>
      <c r="CW2" s="210"/>
      <c r="CX2" s="210"/>
      <c r="CY2" s="210"/>
      <c r="CZ2" s="210"/>
      <c r="DA2" s="210"/>
      <c r="DB2" s="210"/>
      <c r="DC2" s="210"/>
    </row>
    <row r="3" spans="1:107" x14ac:dyDescent="0.3">
      <c r="A3"/>
      <c r="B3" s="5" t="s">
        <v>59</v>
      </c>
      <c r="C3" s="210">
        <f>D28+D34+D40+D46+D52+D58+D66+D72+D78+D84+D90+D96+D104+D110+D116+D122+D128+D134+D142+D148+D154+D160+D168+D174+D180+D186+D194+D200+D206+D212+D220+D226+D234+D240+D248+D254</f>
        <v>-200000</v>
      </c>
      <c r="D3" s="210">
        <f>E28+E34+E40+E46+E52+E58+E66+E72+E78+E84+E90+E96+E104+E110+E116+E122+E128+E134+E142+E148+E154+E160+E168+E174+E180+E186+E194+E200+E206+E212+E220+E226+E234+E240+E248+E254</f>
        <v>0</v>
      </c>
      <c r="E3" s="210">
        <f t="shared" ref="E3:AJ3" si="2">F28+F34+F40+F46+F52+F58+F66+F72+F78+F84+F90+F96+F104+F110+F116+F122+F128+F134+F142+F148+F154+F160+F168+F174+F180+F186+F194+F200+F206+F212+F220+F226+F234+F240+F248+F254</f>
        <v>0</v>
      </c>
      <c r="F3" s="210">
        <f t="shared" si="2"/>
        <v>-600000</v>
      </c>
      <c r="G3" s="210">
        <f t="shared" si="2"/>
        <v>0</v>
      </c>
      <c r="H3" s="210">
        <f t="shared" si="2"/>
        <v>-400000</v>
      </c>
      <c r="I3" s="210">
        <f t="shared" si="2"/>
        <v>-1400000</v>
      </c>
      <c r="J3" s="210">
        <f t="shared" si="2"/>
        <v>-200000</v>
      </c>
      <c r="K3" s="210">
        <f t="shared" si="2"/>
        <v>0</v>
      </c>
      <c r="L3" s="210">
        <f t="shared" si="2"/>
        <v>-1200000</v>
      </c>
      <c r="M3" s="210">
        <f t="shared" si="2"/>
        <v>0</v>
      </c>
      <c r="N3" s="210">
        <f t="shared" si="2"/>
        <v>-200000</v>
      </c>
      <c r="O3" s="210">
        <f t="shared" si="2"/>
        <v>-2200000</v>
      </c>
      <c r="P3" s="210">
        <f t="shared" si="2"/>
        <v>0</v>
      </c>
      <c r="Q3" s="210">
        <f t="shared" si="2"/>
        <v>0</v>
      </c>
      <c r="R3" s="210">
        <f t="shared" si="2"/>
        <v>-600000</v>
      </c>
      <c r="S3" s="210">
        <f t="shared" si="2"/>
        <v>0</v>
      </c>
      <c r="T3" s="210">
        <f t="shared" si="2"/>
        <v>-400000</v>
      </c>
      <c r="U3" s="210">
        <f t="shared" si="2"/>
        <v>-1400000</v>
      </c>
      <c r="V3" s="210">
        <f t="shared" si="2"/>
        <v>-200000</v>
      </c>
      <c r="W3" s="210">
        <f t="shared" si="2"/>
        <v>0</v>
      </c>
      <c r="X3" s="210">
        <f t="shared" si="2"/>
        <v>-1200000</v>
      </c>
      <c r="Y3" s="210">
        <f t="shared" si="2"/>
        <v>0</v>
      </c>
      <c r="Z3" s="210">
        <f t="shared" si="2"/>
        <v>-200000</v>
      </c>
      <c r="AA3" s="210">
        <f t="shared" si="2"/>
        <v>-2200000</v>
      </c>
      <c r="AB3" s="210">
        <f t="shared" si="2"/>
        <v>0</v>
      </c>
      <c r="AC3" s="210">
        <f t="shared" si="2"/>
        <v>0</v>
      </c>
      <c r="AD3" s="210">
        <f t="shared" si="2"/>
        <v>-600000</v>
      </c>
      <c r="AE3" s="210">
        <f t="shared" si="2"/>
        <v>0</v>
      </c>
      <c r="AF3" s="210">
        <f t="shared" si="2"/>
        <v>-400000</v>
      </c>
      <c r="AG3" s="210">
        <f t="shared" si="2"/>
        <v>-1400000</v>
      </c>
      <c r="AH3" s="210">
        <f t="shared" si="2"/>
        <v>-200000</v>
      </c>
      <c r="AI3" s="210">
        <f t="shared" si="2"/>
        <v>0</v>
      </c>
      <c r="AJ3" s="210">
        <f t="shared" si="2"/>
        <v>-1200000</v>
      </c>
      <c r="AK3" s="210">
        <f t="shared" ref="AK3:BP3" si="3">AL28+AL34+AL40+AL46+AL52+AL58+AL66+AL72+AL78+AL84+AL90+AL96+AL104+AL110+AL116+AL122+AL128+AL134+AL142+AL148+AL154+AL160+AL168+AL174+AL180+AL186+AL194+AL200+AL206+AL212+AL220+AL226+AL234+AL240+AL248+AL254</f>
        <v>0</v>
      </c>
      <c r="AL3" s="210">
        <f t="shared" si="3"/>
        <v>-200000</v>
      </c>
      <c r="AM3" s="210">
        <f t="shared" si="3"/>
        <v>-2000000</v>
      </c>
      <c r="AN3" s="210">
        <f t="shared" si="3"/>
        <v>0</v>
      </c>
      <c r="AO3" s="210">
        <f t="shared" si="3"/>
        <v>0</v>
      </c>
      <c r="AP3" s="210">
        <f t="shared" si="3"/>
        <v>0</v>
      </c>
      <c r="AQ3" s="210">
        <f t="shared" si="3"/>
        <v>0</v>
      </c>
      <c r="AR3" s="210">
        <f t="shared" si="3"/>
        <v>0</v>
      </c>
      <c r="AS3" s="210">
        <f t="shared" si="3"/>
        <v>0</v>
      </c>
      <c r="AT3" s="210">
        <f t="shared" si="3"/>
        <v>0</v>
      </c>
      <c r="AU3" s="210">
        <f t="shared" si="3"/>
        <v>0</v>
      </c>
      <c r="AV3" s="210">
        <f t="shared" si="3"/>
        <v>0</v>
      </c>
      <c r="AW3" s="210">
        <f t="shared" si="3"/>
        <v>0</v>
      </c>
      <c r="AX3" s="210">
        <f t="shared" si="3"/>
        <v>0</v>
      </c>
      <c r="AY3" s="210">
        <f t="shared" si="3"/>
        <v>0</v>
      </c>
      <c r="AZ3" s="210">
        <f t="shared" si="3"/>
        <v>0</v>
      </c>
      <c r="BA3" s="210">
        <f t="shared" si="3"/>
        <v>0</v>
      </c>
      <c r="BB3" s="210">
        <f t="shared" si="3"/>
        <v>0</v>
      </c>
      <c r="BC3" s="210">
        <f t="shared" si="3"/>
        <v>0</v>
      </c>
      <c r="BD3" s="210">
        <f t="shared" si="3"/>
        <v>0</v>
      </c>
      <c r="BE3" s="210">
        <f t="shared" si="3"/>
        <v>0</v>
      </c>
      <c r="BF3" s="210">
        <f t="shared" si="3"/>
        <v>0</v>
      </c>
      <c r="BG3" s="210">
        <f t="shared" si="3"/>
        <v>0</v>
      </c>
      <c r="BH3" s="210">
        <f t="shared" si="3"/>
        <v>0</v>
      </c>
      <c r="BI3" s="210">
        <f t="shared" si="3"/>
        <v>0</v>
      </c>
      <c r="BJ3" s="210">
        <f t="shared" si="3"/>
        <v>0</v>
      </c>
      <c r="BK3" s="210">
        <f t="shared" si="3"/>
        <v>0</v>
      </c>
      <c r="BL3" s="210">
        <f t="shared" si="3"/>
        <v>0</v>
      </c>
      <c r="BM3" s="210">
        <f t="shared" si="3"/>
        <v>0</v>
      </c>
      <c r="BN3" s="210">
        <f t="shared" si="3"/>
        <v>0</v>
      </c>
      <c r="BO3" s="210">
        <f t="shared" si="3"/>
        <v>0</v>
      </c>
      <c r="BP3" s="210">
        <f t="shared" si="3"/>
        <v>0</v>
      </c>
      <c r="BQ3" s="210">
        <f t="shared" ref="BQ3:CT3" si="4">BR28+BR34+BR40+BR46+BR52+BR58+BR66+BR72+BR78+BR84+BR90+BR96+BR104+BR110+BR116+BR122+BR128+BR134+BR142+BR148+BR154+BR160+BR168+BR174+BR180+BR186+BR194+BR200+BR206+BR212+BR220+BR226+BR234+BR240+BR248+BR254</f>
        <v>0</v>
      </c>
      <c r="BR3" s="210">
        <f t="shared" si="4"/>
        <v>0</v>
      </c>
      <c r="BS3" s="210">
        <f t="shared" si="4"/>
        <v>0</v>
      </c>
      <c r="BT3" s="210">
        <f t="shared" si="4"/>
        <v>0</v>
      </c>
      <c r="BU3" s="210">
        <f t="shared" si="4"/>
        <v>0</v>
      </c>
      <c r="BV3" s="210">
        <f t="shared" si="4"/>
        <v>0</v>
      </c>
      <c r="BW3" s="210">
        <f t="shared" si="4"/>
        <v>0</v>
      </c>
      <c r="BX3" s="210">
        <f t="shared" si="4"/>
        <v>0</v>
      </c>
      <c r="BY3" s="210">
        <f t="shared" si="4"/>
        <v>0</v>
      </c>
      <c r="BZ3" s="210">
        <f t="shared" si="4"/>
        <v>0</v>
      </c>
      <c r="CA3" s="210">
        <f t="shared" si="4"/>
        <v>0</v>
      </c>
      <c r="CB3" s="210">
        <f t="shared" si="4"/>
        <v>0</v>
      </c>
      <c r="CC3" s="210">
        <f t="shared" si="4"/>
        <v>0</v>
      </c>
      <c r="CD3" s="210">
        <f t="shared" si="4"/>
        <v>0</v>
      </c>
      <c r="CE3" s="210">
        <f t="shared" si="4"/>
        <v>0</v>
      </c>
      <c r="CF3" s="210">
        <f t="shared" si="4"/>
        <v>0</v>
      </c>
      <c r="CG3" s="210">
        <f t="shared" si="4"/>
        <v>0</v>
      </c>
      <c r="CH3" s="210">
        <f t="shared" si="4"/>
        <v>0</v>
      </c>
      <c r="CI3" s="210">
        <f t="shared" si="4"/>
        <v>0</v>
      </c>
      <c r="CJ3" s="210">
        <f t="shared" si="4"/>
        <v>0</v>
      </c>
      <c r="CK3" s="210">
        <f t="shared" si="4"/>
        <v>0</v>
      </c>
      <c r="CL3" s="210">
        <f t="shared" si="4"/>
        <v>0</v>
      </c>
      <c r="CM3" s="210">
        <f t="shared" si="4"/>
        <v>0</v>
      </c>
      <c r="CN3" s="210">
        <f t="shared" si="4"/>
        <v>0</v>
      </c>
      <c r="CO3" s="210">
        <f t="shared" si="4"/>
        <v>0</v>
      </c>
      <c r="CP3" s="210">
        <f t="shared" si="4"/>
        <v>0</v>
      </c>
      <c r="CQ3" s="210">
        <f t="shared" si="4"/>
        <v>0</v>
      </c>
      <c r="CR3" s="210">
        <f t="shared" si="4"/>
        <v>0</v>
      </c>
      <c r="CS3" s="210">
        <f t="shared" si="4"/>
        <v>0</v>
      </c>
      <c r="CT3" s="210">
        <f t="shared" si="4"/>
        <v>0</v>
      </c>
      <c r="CU3" s="210">
        <f>CV28+CV34+CV40+CV46+CV52+CV58+CV66+CV72+CV78+CV84+CV90+CV96+CV104+CV110+CV116+CV122+CV128+CV134+CV142+CV148+CV154+CV160+CV168+CV174+CV180+CV186+CV194+CV200+CV206+CV212+CV220+CV226+CV234+CV240+CV248+CV254</f>
        <v>0</v>
      </c>
      <c r="CV3" s="211"/>
      <c r="CW3" s="210"/>
      <c r="CX3" s="210"/>
      <c r="CY3" s="210"/>
      <c r="CZ3" s="210"/>
      <c r="DA3" s="210"/>
      <c r="DB3" s="210"/>
      <c r="DC3" s="210"/>
    </row>
    <row r="4" spans="1:107" x14ac:dyDescent="0.3">
      <c r="A4"/>
      <c r="B4" s="5" t="s">
        <v>156</v>
      </c>
      <c r="C4" s="210">
        <v>-40000</v>
      </c>
      <c r="D4" s="210">
        <f>C4</f>
        <v>-40000</v>
      </c>
      <c r="E4" s="210">
        <f t="shared" ref="E4:BP4" si="5">D4</f>
        <v>-40000</v>
      </c>
      <c r="F4" s="210">
        <f t="shared" si="5"/>
        <v>-40000</v>
      </c>
      <c r="G4" s="210">
        <f t="shared" si="5"/>
        <v>-40000</v>
      </c>
      <c r="H4" s="210">
        <f t="shared" si="5"/>
        <v>-40000</v>
      </c>
      <c r="I4" s="210">
        <f t="shared" si="5"/>
        <v>-40000</v>
      </c>
      <c r="J4" s="210">
        <f t="shared" si="5"/>
        <v>-40000</v>
      </c>
      <c r="K4" s="210">
        <f t="shared" si="5"/>
        <v>-40000</v>
      </c>
      <c r="L4" s="210">
        <f t="shared" si="5"/>
        <v>-40000</v>
      </c>
      <c r="M4" s="210">
        <f t="shared" si="5"/>
        <v>-40000</v>
      </c>
      <c r="N4" s="210">
        <f t="shared" si="5"/>
        <v>-40000</v>
      </c>
      <c r="O4" s="210">
        <f t="shared" si="5"/>
        <v>-40000</v>
      </c>
      <c r="P4" s="210">
        <f>O4*1.1</f>
        <v>-44000</v>
      </c>
      <c r="Q4" s="210">
        <f t="shared" si="5"/>
        <v>-44000</v>
      </c>
      <c r="R4" s="210">
        <f t="shared" si="5"/>
        <v>-44000</v>
      </c>
      <c r="S4" s="210">
        <f t="shared" si="5"/>
        <v>-44000</v>
      </c>
      <c r="T4" s="210">
        <f t="shared" si="5"/>
        <v>-44000</v>
      </c>
      <c r="U4" s="210">
        <f t="shared" si="5"/>
        <v>-44000</v>
      </c>
      <c r="V4" s="210">
        <f t="shared" si="5"/>
        <v>-44000</v>
      </c>
      <c r="W4" s="210">
        <f t="shared" si="5"/>
        <v>-44000</v>
      </c>
      <c r="X4" s="210">
        <f t="shared" si="5"/>
        <v>-44000</v>
      </c>
      <c r="Y4" s="210">
        <f t="shared" si="5"/>
        <v>-44000</v>
      </c>
      <c r="Z4" s="210">
        <f t="shared" si="5"/>
        <v>-44000</v>
      </c>
      <c r="AA4" s="210">
        <f t="shared" si="5"/>
        <v>-44000</v>
      </c>
      <c r="AB4" s="210">
        <f>AA4*1.1</f>
        <v>-48400.000000000007</v>
      </c>
      <c r="AC4" s="210">
        <f t="shared" si="5"/>
        <v>-48400.000000000007</v>
      </c>
      <c r="AD4" s="210">
        <f t="shared" si="5"/>
        <v>-48400.000000000007</v>
      </c>
      <c r="AE4" s="210">
        <f t="shared" si="5"/>
        <v>-48400.000000000007</v>
      </c>
      <c r="AF4" s="210">
        <f t="shared" si="5"/>
        <v>-48400.000000000007</v>
      </c>
      <c r="AG4" s="210">
        <f t="shared" si="5"/>
        <v>-48400.000000000007</v>
      </c>
      <c r="AH4" s="210">
        <f t="shared" si="5"/>
        <v>-48400.000000000007</v>
      </c>
      <c r="AI4" s="210">
        <f t="shared" si="5"/>
        <v>-48400.000000000007</v>
      </c>
      <c r="AJ4" s="210">
        <f t="shared" si="5"/>
        <v>-48400.000000000007</v>
      </c>
      <c r="AK4" s="210">
        <f t="shared" si="5"/>
        <v>-48400.000000000007</v>
      </c>
      <c r="AL4" s="210">
        <f t="shared" si="5"/>
        <v>-48400.000000000007</v>
      </c>
      <c r="AM4" s="210">
        <f t="shared" si="5"/>
        <v>-48400.000000000007</v>
      </c>
      <c r="AN4" s="210">
        <f>AM4*1.1</f>
        <v>-53240.000000000015</v>
      </c>
      <c r="AO4" s="210">
        <f t="shared" si="5"/>
        <v>-53240.000000000015</v>
      </c>
      <c r="AP4" s="210">
        <f t="shared" si="5"/>
        <v>-53240.000000000015</v>
      </c>
      <c r="AQ4" s="210">
        <f t="shared" si="5"/>
        <v>-53240.000000000015</v>
      </c>
      <c r="AR4" s="210">
        <f t="shared" si="5"/>
        <v>-53240.000000000015</v>
      </c>
      <c r="AS4" s="210">
        <f t="shared" si="5"/>
        <v>-53240.000000000015</v>
      </c>
      <c r="AT4" s="210">
        <f t="shared" si="5"/>
        <v>-53240.000000000015</v>
      </c>
      <c r="AU4" s="210">
        <f t="shared" si="5"/>
        <v>-53240.000000000015</v>
      </c>
      <c r="AV4" s="210">
        <f t="shared" si="5"/>
        <v>-53240.000000000015</v>
      </c>
      <c r="AW4" s="210">
        <f t="shared" si="5"/>
        <v>-53240.000000000015</v>
      </c>
      <c r="AX4" s="210">
        <f t="shared" si="5"/>
        <v>-53240.000000000015</v>
      </c>
      <c r="AY4" s="210">
        <f t="shared" si="5"/>
        <v>-53240.000000000015</v>
      </c>
      <c r="AZ4" s="210">
        <f>AY4*1.1</f>
        <v>-58564.000000000022</v>
      </c>
      <c r="BA4" s="210">
        <f t="shared" si="5"/>
        <v>-58564.000000000022</v>
      </c>
      <c r="BB4" s="210">
        <f t="shared" si="5"/>
        <v>-58564.000000000022</v>
      </c>
      <c r="BC4" s="210">
        <f t="shared" si="5"/>
        <v>-58564.000000000022</v>
      </c>
      <c r="BD4" s="210">
        <f t="shared" si="5"/>
        <v>-58564.000000000022</v>
      </c>
      <c r="BE4" s="210">
        <f t="shared" si="5"/>
        <v>-58564.000000000022</v>
      </c>
      <c r="BF4" s="210">
        <f t="shared" si="5"/>
        <v>-58564.000000000022</v>
      </c>
      <c r="BG4" s="210">
        <f t="shared" si="5"/>
        <v>-58564.000000000022</v>
      </c>
      <c r="BH4" s="210">
        <f t="shared" si="5"/>
        <v>-58564.000000000022</v>
      </c>
      <c r="BI4" s="210">
        <f t="shared" si="5"/>
        <v>-58564.000000000022</v>
      </c>
      <c r="BJ4" s="210">
        <f t="shared" si="5"/>
        <v>-58564.000000000022</v>
      </c>
      <c r="BK4" s="210">
        <f t="shared" si="5"/>
        <v>-58564.000000000022</v>
      </c>
      <c r="BL4" s="210">
        <f>BK4*1.1</f>
        <v>-64420.400000000031</v>
      </c>
      <c r="BM4" s="210">
        <f t="shared" si="5"/>
        <v>-64420.400000000031</v>
      </c>
      <c r="BN4" s="210">
        <f t="shared" si="5"/>
        <v>-64420.400000000031</v>
      </c>
      <c r="BO4" s="210">
        <f t="shared" si="5"/>
        <v>-64420.400000000031</v>
      </c>
      <c r="BP4" s="210">
        <f t="shared" si="5"/>
        <v>-64420.400000000031</v>
      </c>
      <c r="BQ4" s="210">
        <f t="shared" ref="BQ4:CU4" si="6">BP4</f>
        <v>-64420.400000000031</v>
      </c>
      <c r="BR4" s="210">
        <f t="shared" si="6"/>
        <v>-64420.400000000031</v>
      </c>
      <c r="BS4" s="210">
        <f t="shared" si="6"/>
        <v>-64420.400000000031</v>
      </c>
      <c r="BT4" s="210">
        <f t="shared" si="6"/>
        <v>-64420.400000000031</v>
      </c>
      <c r="BU4" s="210">
        <f t="shared" si="6"/>
        <v>-64420.400000000031</v>
      </c>
      <c r="BV4" s="210">
        <f t="shared" si="6"/>
        <v>-64420.400000000031</v>
      </c>
      <c r="BW4" s="210">
        <f t="shared" si="6"/>
        <v>-64420.400000000031</v>
      </c>
      <c r="BX4" s="210">
        <f>BW4*1.1</f>
        <v>-70862.440000000046</v>
      </c>
      <c r="BY4" s="210">
        <f t="shared" si="6"/>
        <v>-70862.440000000046</v>
      </c>
      <c r="BZ4" s="210">
        <f t="shared" si="6"/>
        <v>-70862.440000000046</v>
      </c>
      <c r="CA4" s="210">
        <f t="shared" si="6"/>
        <v>-70862.440000000046</v>
      </c>
      <c r="CB4" s="210">
        <f t="shared" si="6"/>
        <v>-70862.440000000046</v>
      </c>
      <c r="CC4" s="210">
        <f t="shared" si="6"/>
        <v>-70862.440000000046</v>
      </c>
      <c r="CD4" s="210">
        <f t="shared" si="6"/>
        <v>-70862.440000000046</v>
      </c>
      <c r="CE4" s="210">
        <f t="shared" si="6"/>
        <v>-70862.440000000046</v>
      </c>
      <c r="CF4" s="210">
        <f t="shared" si="6"/>
        <v>-70862.440000000046</v>
      </c>
      <c r="CG4" s="210">
        <f t="shared" si="6"/>
        <v>-70862.440000000046</v>
      </c>
      <c r="CH4" s="210">
        <f t="shared" si="6"/>
        <v>-70862.440000000046</v>
      </c>
      <c r="CI4" s="210">
        <f t="shared" si="6"/>
        <v>-70862.440000000046</v>
      </c>
      <c r="CJ4" s="210">
        <f>CI4*1.1</f>
        <v>-77948.684000000052</v>
      </c>
      <c r="CK4" s="210">
        <f t="shared" si="6"/>
        <v>-77948.684000000052</v>
      </c>
      <c r="CL4" s="210">
        <f t="shared" si="6"/>
        <v>-77948.684000000052</v>
      </c>
      <c r="CM4" s="210">
        <f t="shared" si="6"/>
        <v>-77948.684000000052</v>
      </c>
      <c r="CN4" s="210">
        <f t="shared" si="6"/>
        <v>-77948.684000000052</v>
      </c>
      <c r="CO4" s="210">
        <f t="shared" si="6"/>
        <v>-77948.684000000052</v>
      </c>
      <c r="CP4" s="210">
        <f t="shared" si="6"/>
        <v>-77948.684000000052</v>
      </c>
      <c r="CQ4" s="210">
        <f t="shared" si="6"/>
        <v>-77948.684000000052</v>
      </c>
      <c r="CR4" s="210">
        <f t="shared" si="6"/>
        <v>-77948.684000000052</v>
      </c>
      <c r="CS4" s="210">
        <f t="shared" si="6"/>
        <v>-77948.684000000052</v>
      </c>
      <c r="CT4" s="210">
        <f t="shared" si="6"/>
        <v>-77948.684000000052</v>
      </c>
      <c r="CU4" s="210">
        <f t="shared" si="6"/>
        <v>-77948.684000000052</v>
      </c>
      <c r="CV4" s="211"/>
      <c r="CW4" s="210"/>
      <c r="CX4" s="210"/>
      <c r="CY4" s="210"/>
      <c r="CZ4" s="210"/>
      <c r="DA4" s="210"/>
      <c r="DB4" s="210"/>
      <c r="DC4" s="210"/>
    </row>
    <row r="5" spans="1:107" x14ac:dyDescent="0.3">
      <c r="A5"/>
      <c r="B5" s="5" t="s">
        <v>60</v>
      </c>
      <c r="C5" s="210">
        <f>D30+D36+D42+D48+D54+D60+D68+D74+D80+D86+D92+D98+D106+D112+D118+D124+D130+D136+D144+D150+D156+D162+D170+D176+D182+D188+D196+D202+D208+D214+D222+D228+D236+D242+D250+D256</f>
        <v>-800</v>
      </c>
      <c r="D5" s="210">
        <f t="shared" ref="D5:BO5" si="7">E29+E35+E41+E47+E53+E59+E67+E73+E79+E85+E91+E97+E105+E111+E117+E123+E129+E135+E143+E149+E155+E161+E169+E175+E181+E187+E195+E201+E207+E213+E221+E227+E235+E241+E249+E255</f>
        <v>-350</v>
      </c>
      <c r="E5" s="210">
        <f t="shared" si="7"/>
        <v>-350</v>
      </c>
      <c r="F5" s="210">
        <f t="shared" si="7"/>
        <v>-1850</v>
      </c>
      <c r="G5" s="210">
        <f t="shared" si="7"/>
        <v>-1300</v>
      </c>
      <c r="H5" s="210">
        <f t="shared" si="7"/>
        <v>-2300</v>
      </c>
      <c r="I5" s="210">
        <f t="shared" si="7"/>
        <v>-6400</v>
      </c>
      <c r="J5" s="210">
        <f t="shared" si="7"/>
        <v>-5140</v>
      </c>
      <c r="K5" s="210">
        <f t="shared" si="7"/>
        <v>-4990</v>
      </c>
      <c r="L5" s="210">
        <f t="shared" si="7"/>
        <v>-7990</v>
      </c>
      <c r="M5" s="210">
        <f t="shared" si="7"/>
        <v>-6890</v>
      </c>
      <c r="N5" s="210">
        <f t="shared" si="7"/>
        <v>-7390</v>
      </c>
      <c r="O5" s="210">
        <f t="shared" si="7"/>
        <v>-14540</v>
      </c>
      <c r="P5" s="210">
        <f t="shared" si="7"/>
        <v>-11680.5</v>
      </c>
      <c r="Q5" s="210">
        <f t="shared" si="7"/>
        <v>-11680.5</v>
      </c>
      <c r="R5" s="210">
        <f t="shared" si="7"/>
        <v>-13180.5</v>
      </c>
      <c r="S5" s="210">
        <f t="shared" si="7"/>
        <v>-12659</v>
      </c>
      <c r="T5" s="210">
        <f t="shared" si="7"/>
        <v>-13659</v>
      </c>
      <c r="U5" s="210">
        <f t="shared" si="7"/>
        <v>-17780</v>
      </c>
      <c r="V5" s="210">
        <f t="shared" si="7"/>
        <v>-16599.2</v>
      </c>
      <c r="W5" s="210">
        <f t="shared" si="7"/>
        <v>-16459.7</v>
      </c>
      <c r="X5" s="210">
        <f t="shared" si="7"/>
        <v>-19459.7</v>
      </c>
      <c r="Y5" s="210">
        <f t="shared" si="7"/>
        <v>-18416.7</v>
      </c>
      <c r="Z5" s="210">
        <f t="shared" si="7"/>
        <v>-18916.7</v>
      </c>
      <c r="AA5" s="210">
        <f t="shared" si="7"/>
        <v>-26077.200000000001</v>
      </c>
      <c r="AB5" s="210">
        <f t="shared" si="7"/>
        <v>-23350.915000000001</v>
      </c>
      <c r="AC5" s="210">
        <f t="shared" si="7"/>
        <v>-23350.915000000001</v>
      </c>
      <c r="AD5" s="210">
        <f t="shared" si="7"/>
        <v>-24850.915000000001</v>
      </c>
      <c r="AE5" s="210">
        <f t="shared" si="7"/>
        <v>-24358.77</v>
      </c>
      <c r="AF5" s="210">
        <f t="shared" si="7"/>
        <v>-25358.77</v>
      </c>
      <c r="AG5" s="210">
        <f t="shared" si="7"/>
        <v>-29501.4</v>
      </c>
      <c r="AH5" s="210">
        <f t="shared" si="7"/>
        <v>-28402.176000000003</v>
      </c>
      <c r="AI5" s="210">
        <f t="shared" si="7"/>
        <v>-28273.491000000002</v>
      </c>
      <c r="AJ5" s="210">
        <f t="shared" si="7"/>
        <v>-31273.491000000002</v>
      </c>
      <c r="AK5" s="210">
        <f t="shared" si="7"/>
        <v>-30289.201000000001</v>
      </c>
      <c r="AL5" s="210">
        <f t="shared" si="7"/>
        <v>-30789.201000000001</v>
      </c>
      <c r="AM5" s="210">
        <f t="shared" si="7"/>
        <v>-37460.516000000003</v>
      </c>
      <c r="AN5" s="210">
        <f t="shared" si="7"/>
        <v>-35021.442450000002</v>
      </c>
      <c r="AO5" s="210">
        <f t="shared" si="7"/>
        <v>-35021.442450000002</v>
      </c>
      <c r="AP5" s="210">
        <f t="shared" si="7"/>
        <v>-35021.442450000002</v>
      </c>
      <c r="AQ5" s="210">
        <f t="shared" si="7"/>
        <v>-35109.533100000001</v>
      </c>
      <c r="AR5" s="210">
        <f t="shared" si="7"/>
        <v>-35109.533100000001</v>
      </c>
      <c r="AS5" s="210">
        <f t="shared" si="7"/>
        <v>-35174.442000000003</v>
      </c>
      <c r="AT5" s="210">
        <f t="shared" si="7"/>
        <v>-35419.241280000002</v>
      </c>
      <c r="AU5" s="210">
        <f t="shared" si="7"/>
        <v>-35451.695730000007</v>
      </c>
      <c r="AV5" s="210">
        <f t="shared" si="7"/>
        <v>-35451.695730000007</v>
      </c>
      <c r="AW5" s="210">
        <f t="shared" si="7"/>
        <v>-35627.877030000003</v>
      </c>
      <c r="AX5" s="210">
        <f t="shared" si="7"/>
        <v>-35627.877030000003</v>
      </c>
      <c r="AY5" s="210">
        <f t="shared" si="7"/>
        <v>-35660.331480000001</v>
      </c>
      <c r="AZ5" s="210">
        <f t="shared" si="7"/>
        <v>-36072.085723500008</v>
      </c>
      <c r="BA5" s="210">
        <f t="shared" si="7"/>
        <v>-36072.085723500008</v>
      </c>
      <c r="BB5" s="210">
        <f t="shared" si="7"/>
        <v>-36072.085723500008</v>
      </c>
      <c r="BC5" s="210">
        <f t="shared" si="7"/>
        <v>-36162.819093000013</v>
      </c>
      <c r="BD5" s="210">
        <f t="shared" si="7"/>
        <v>-36162.819093000013</v>
      </c>
      <c r="BE5" s="210">
        <f t="shared" si="7"/>
        <v>-36229.675260000011</v>
      </c>
      <c r="BF5" s="210">
        <f t="shared" si="7"/>
        <v>-36481.81851840001</v>
      </c>
      <c r="BG5" s="210">
        <f t="shared" si="7"/>
        <v>-36515.246601900013</v>
      </c>
      <c r="BH5" s="210">
        <f t="shared" si="7"/>
        <v>-36515.246601900013</v>
      </c>
      <c r="BI5" s="210">
        <f t="shared" si="7"/>
        <v>-36696.713340900016</v>
      </c>
      <c r="BJ5" s="210">
        <f t="shared" si="7"/>
        <v>-36696.713340900016</v>
      </c>
      <c r="BK5" s="210">
        <f t="shared" si="7"/>
        <v>-36730.141424400019</v>
      </c>
      <c r="BL5" s="210">
        <f t="shared" si="7"/>
        <v>-36748.502369200018</v>
      </c>
      <c r="BM5" s="210">
        <f t="shared" si="7"/>
        <v>-36748.502369200018</v>
      </c>
      <c r="BN5" s="210">
        <f t="shared" si="7"/>
        <v>-36073.197083200015</v>
      </c>
      <c r="BO5" s="210">
        <f t="shared" si="7"/>
        <v>-35740.647369200015</v>
      </c>
      <c r="BP5" s="210">
        <f t="shared" ref="BP5:CU5" si="8">BQ29+BQ35+BQ41+BQ47+BQ53+BQ59+BQ67+BQ73+BQ79+BQ85+BQ91+BQ97+BQ105+BQ111+BQ117+BQ123+BQ129+BQ135+BQ143+BQ149+BQ155+BQ161+BQ169+BQ175+BQ181+BQ187+BQ195+BQ201+BQ207+BQ213+BQ221+BQ227+BQ235+BQ241+BQ249+BQ255</f>
        <v>-35740.647369200015</v>
      </c>
      <c r="BQ5" s="210">
        <f t="shared" si="8"/>
        <v>-33647.406797200012</v>
      </c>
      <c r="BR5" s="210">
        <f t="shared" si="8"/>
        <v>-32197.241369200008</v>
      </c>
      <c r="BS5" s="210">
        <f t="shared" si="8"/>
        <v>-31825.926369200013</v>
      </c>
      <c r="BT5" s="210">
        <f t="shared" si="8"/>
        <v>-30475.315797200008</v>
      </c>
      <c r="BU5" s="210">
        <f t="shared" si="8"/>
        <v>-29810.216369200007</v>
      </c>
      <c r="BV5" s="210">
        <f t="shared" si="8"/>
        <v>-29810.216369200007</v>
      </c>
      <c r="BW5" s="210">
        <f t="shared" si="8"/>
        <v>-28088.290797200007</v>
      </c>
      <c r="BX5" s="210">
        <f t="shared" si="8"/>
        <v>-24727.974919200009</v>
      </c>
      <c r="BY5" s="210">
        <f t="shared" si="8"/>
        <v>-24727.974919200009</v>
      </c>
      <c r="BZ5" s="210">
        <f t="shared" si="8"/>
        <v>-24052.669633200007</v>
      </c>
      <c r="CA5" s="210">
        <f t="shared" si="8"/>
        <v>-23689.884269200003</v>
      </c>
      <c r="CB5" s="210">
        <f t="shared" si="8"/>
        <v>-23689.884269200003</v>
      </c>
      <c r="CC5" s="210">
        <f t="shared" si="8"/>
        <v>-21574.364797200004</v>
      </c>
      <c r="CD5" s="210">
        <f t="shared" si="8"/>
        <v>-20040.176089200002</v>
      </c>
      <c r="CE5" s="210">
        <f t="shared" si="8"/>
        <v>-19657.721639200005</v>
      </c>
      <c r="CF5" s="210">
        <f t="shared" si="8"/>
        <v>-18307.111067200007</v>
      </c>
      <c r="CG5" s="210">
        <f t="shared" si="8"/>
        <v>-17581.540339200004</v>
      </c>
      <c r="CH5" s="210">
        <f t="shared" si="8"/>
        <v>-17581.540339200004</v>
      </c>
      <c r="CI5" s="210">
        <f t="shared" si="8"/>
        <v>-15848.475317200004</v>
      </c>
      <c r="CJ5" s="210">
        <f t="shared" si="8"/>
        <v>-12346.831645700004</v>
      </c>
      <c r="CK5" s="210">
        <f t="shared" si="8"/>
        <v>-12346.831645700004</v>
      </c>
      <c r="CL5" s="210">
        <f t="shared" si="8"/>
        <v>-11671.526359700003</v>
      </c>
      <c r="CM5" s="210">
        <f t="shared" si="8"/>
        <v>-11277.598276200002</v>
      </c>
      <c r="CN5" s="210">
        <f t="shared" si="8"/>
        <v>-11277.598276200002</v>
      </c>
      <c r="CO5" s="210">
        <f t="shared" si="8"/>
        <v>-9139.1315372000026</v>
      </c>
      <c r="CP5" s="210">
        <f t="shared" si="8"/>
        <v>-7518.398850800002</v>
      </c>
      <c r="CQ5" s="210">
        <f t="shared" si="8"/>
        <v>-7124.4707673000012</v>
      </c>
      <c r="CR5" s="210">
        <f t="shared" si="8"/>
        <v>-5773.8601953000016</v>
      </c>
      <c r="CS5" s="210">
        <f t="shared" si="8"/>
        <v>-4986.0040283000017</v>
      </c>
      <c r="CT5" s="210">
        <f t="shared" si="8"/>
        <v>-4986.0040283000017</v>
      </c>
      <c r="CU5" s="210">
        <f t="shared" si="8"/>
        <v>-3241.4653728000008</v>
      </c>
      <c r="CV5" s="211"/>
      <c r="CW5" s="210"/>
      <c r="CX5" s="210"/>
      <c r="CY5" s="210"/>
      <c r="CZ5" s="210"/>
      <c r="DA5" s="210"/>
      <c r="DB5" s="210"/>
      <c r="DC5" s="210"/>
    </row>
    <row r="6" spans="1:107" x14ac:dyDescent="0.3">
      <c r="A6"/>
      <c r="B6" s="12" t="s">
        <v>61</v>
      </c>
      <c r="C6" s="210">
        <f>D31+D37+D43+D49+D55+D61+D69+D75+D81+D87+D93+D99+D107+D113+D119+D125+D131+D137+D145+D151+D157+D163+D171+D177+D183+D189+D197+D203+D209+D215+D223+D229+D237+D243+D251+D257</f>
        <v>-191300</v>
      </c>
      <c r="D6" s="210">
        <f t="shared" ref="D6:BO6" si="9">E30+E36+E42+E48+E54+E60+E68+E74+E80+E86+E92+E98+E106+E112+E118+E124+E130+E136+E144+E150+E156+E162+E170+E176+E182+E188+E196+E202+E208+E214+E222+E228+E236+E242+E250+E256</f>
        <v>-560</v>
      </c>
      <c r="E6" s="210">
        <f t="shared" si="9"/>
        <v>-560</v>
      </c>
      <c r="F6" s="210">
        <f t="shared" si="9"/>
        <v>-2960</v>
      </c>
      <c r="G6" s="210">
        <f t="shared" si="9"/>
        <v>-2080</v>
      </c>
      <c r="H6" s="210">
        <f t="shared" si="9"/>
        <v>-3680</v>
      </c>
      <c r="I6" s="210">
        <f t="shared" si="9"/>
        <v>-8800</v>
      </c>
      <c r="J6" s="210">
        <f t="shared" si="9"/>
        <v>-7360</v>
      </c>
      <c r="K6" s="210">
        <f t="shared" si="9"/>
        <v>-7120</v>
      </c>
      <c r="L6" s="210">
        <f t="shared" si="9"/>
        <v>-11920</v>
      </c>
      <c r="M6" s="210">
        <f t="shared" si="9"/>
        <v>-10160</v>
      </c>
      <c r="N6" s="210">
        <f t="shared" si="9"/>
        <v>-10960</v>
      </c>
      <c r="O6" s="210">
        <f t="shared" si="9"/>
        <v>-19520</v>
      </c>
      <c r="P6" s="210">
        <f t="shared" si="9"/>
        <v>-16096.8</v>
      </c>
      <c r="Q6" s="210">
        <f t="shared" si="9"/>
        <v>-16096.8</v>
      </c>
      <c r="R6" s="210">
        <f t="shared" si="9"/>
        <v>-18496.8</v>
      </c>
      <c r="S6" s="210">
        <f t="shared" si="9"/>
        <v>-17662.400000000001</v>
      </c>
      <c r="T6" s="210">
        <f t="shared" si="9"/>
        <v>-19262.400000000001</v>
      </c>
      <c r="U6" s="210">
        <f t="shared" si="9"/>
        <v>-24416</v>
      </c>
      <c r="V6" s="210">
        <f t="shared" si="9"/>
        <v>-23076.799999999999</v>
      </c>
      <c r="W6" s="210">
        <f t="shared" si="9"/>
        <v>-22853.600000000002</v>
      </c>
      <c r="X6" s="210">
        <f t="shared" si="9"/>
        <v>-27653.600000000002</v>
      </c>
      <c r="Y6" s="210">
        <f t="shared" si="9"/>
        <v>-25984.799999999999</v>
      </c>
      <c r="Z6" s="210">
        <f t="shared" si="9"/>
        <v>-26784.799999999999</v>
      </c>
      <c r="AA6" s="210">
        <f t="shared" si="9"/>
        <v>-35361.600000000006</v>
      </c>
      <c r="AB6" s="210">
        <f t="shared" si="9"/>
        <v>-32099.704000000002</v>
      </c>
      <c r="AC6" s="210">
        <f t="shared" si="9"/>
        <v>-32099.704000000002</v>
      </c>
      <c r="AD6" s="210">
        <f t="shared" si="9"/>
        <v>-34499.703999999998</v>
      </c>
      <c r="AE6" s="210">
        <f t="shared" si="9"/>
        <v>-33712.271999999997</v>
      </c>
      <c r="AF6" s="210">
        <f t="shared" si="9"/>
        <v>-35312.271999999997</v>
      </c>
      <c r="AG6" s="210">
        <f t="shared" si="9"/>
        <v>-40500.480000000003</v>
      </c>
      <c r="AH6" s="210">
        <f t="shared" si="9"/>
        <v>-39265.103999999992</v>
      </c>
      <c r="AI6" s="210">
        <f t="shared" si="9"/>
        <v>-39059.207999999991</v>
      </c>
      <c r="AJ6" s="210">
        <f t="shared" si="9"/>
        <v>-43859.207999999999</v>
      </c>
      <c r="AK6" s="210">
        <f t="shared" si="9"/>
        <v>-42284.343999999997</v>
      </c>
      <c r="AL6" s="210">
        <f t="shared" si="9"/>
        <v>-43084.343999999997</v>
      </c>
      <c r="AM6" s="210">
        <f t="shared" si="9"/>
        <v>-50878.448000000004</v>
      </c>
      <c r="AN6" s="210">
        <f t="shared" si="9"/>
        <v>-48022.695119999997</v>
      </c>
      <c r="AO6" s="210">
        <f t="shared" si="9"/>
        <v>-48022.695119999997</v>
      </c>
      <c r="AP6" s="210">
        <f t="shared" si="9"/>
        <v>-48022.695119999997</v>
      </c>
      <c r="AQ6" s="210">
        <f t="shared" si="9"/>
        <v>-48163.640160000003</v>
      </c>
      <c r="AR6" s="210">
        <f t="shared" si="9"/>
        <v>-48163.640160000003</v>
      </c>
      <c r="AS6" s="210">
        <f t="shared" si="9"/>
        <v>-48267.494399999996</v>
      </c>
      <c r="AT6" s="210">
        <f t="shared" si="9"/>
        <v>-48579.057119999998</v>
      </c>
      <c r="AU6" s="210">
        <f t="shared" si="9"/>
        <v>-48630.984239999991</v>
      </c>
      <c r="AV6" s="210">
        <f t="shared" si="9"/>
        <v>-48630.984239999991</v>
      </c>
      <c r="AW6" s="210">
        <f t="shared" si="9"/>
        <v>-48912.874319999995</v>
      </c>
      <c r="AX6" s="210">
        <f t="shared" si="9"/>
        <v>-48912.874319999995</v>
      </c>
      <c r="AY6" s="210">
        <f t="shared" si="9"/>
        <v>-48964.801439999996</v>
      </c>
      <c r="AZ6" s="210">
        <f t="shared" si="9"/>
        <v>-49463.375973599999</v>
      </c>
      <c r="BA6" s="210">
        <f t="shared" si="9"/>
        <v>-49463.375973599999</v>
      </c>
      <c r="BB6" s="210">
        <f t="shared" si="9"/>
        <v>-49463.375973599999</v>
      </c>
      <c r="BC6" s="210">
        <f t="shared" si="9"/>
        <v>-49608.549364799997</v>
      </c>
      <c r="BD6" s="210">
        <f t="shared" si="9"/>
        <v>-49608.549364799997</v>
      </c>
      <c r="BE6" s="210">
        <f t="shared" si="9"/>
        <v>-49715.519231999999</v>
      </c>
      <c r="BF6" s="210">
        <f t="shared" si="9"/>
        <v>-50036.428833600003</v>
      </c>
      <c r="BG6" s="210">
        <f t="shared" si="9"/>
        <v>-50089.913767200007</v>
      </c>
      <c r="BH6" s="210">
        <f t="shared" si="9"/>
        <v>-50089.913767200007</v>
      </c>
      <c r="BI6" s="210">
        <f t="shared" si="9"/>
        <v>-50380.260549600003</v>
      </c>
      <c r="BJ6" s="210">
        <f t="shared" si="9"/>
        <v>-50380.260549600003</v>
      </c>
      <c r="BK6" s="210">
        <f t="shared" si="9"/>
        <v>-50433.745483200008</v>
      </c>
      <c r="BL6" s="210">
        <f t="shared" si="9"/>
        <v>-50298.083771200007</v>
      </c>
      <c r="BM6" s="210">
        <f t="shared" si="9"/>
        <v>-50298.083771200007</v>
      </c>
      <c r="BN6" s="210">
        <f t="shared" si="9"/>
        <v>-49217.59531360001</v>
      </c>
      <c r="BO6" s="210">
        <f t="shared" si="9"/>
        <v>-48685.515771200007</v>
      </c>
      <c r="BP6" s="210">
        <f t="shared" ref="BP6:CU6" si="10">BQ30+BQ36+BQ42+BQ48+BQ54+BQ60+BQ68+BQ74+BQ80+BQ86+BQ92+BQ98+BQ106+BQ112+BQ118+BQ124+BQ130+BQ136+BQ144+BQ150+BQ156+BQ162+BQ170+BQ176+BQ182+BQ188+BQ196+BQ202+BQ208+BQ214+BQ222+BQ228+BQ236+BQ242+BQ250+BQ256</f>
        <v>-48685.515771200007</v>
      </c>
      <c r="BQ6" s="210">
        <f t="shared" si="10"/>
        <v>-45336.330856</v>
      </c>
      <c r="BR6" s="210">
        <f t="shared" si="10"/>
        <v>-43932.683771200005</v>
      </c>
      <c r="BS6" s="210">
        <f t="shared" si="10"/>
        <v>-43338.579771200006</v>
      </c>
      <c r="BT6" s="210">
        <f t="shared" si="10"/>
        <v>-41177.602856000005</v>
      </c>
      <c r="BU6" s="210">
        <f t="shared" si="10"/>
        <v>-40113.4437712</v>
      </c>
      <c r="BV6" s="210">
        <f t="shared" si="10"/>
        <v>-40113.4437712</v>
      </c>
      <c r="BW6" s="210">
        <f t="shared" si="10"/>
        <v>-37358.362856</v>
      </c>
      <c r="BX6" s="210">
        <f t="shared" si="10"/>
        <v>-33815.092651200008</v>
      </c>
      <c r="BY6" s="210">
        <f t="shared" si="10"/>
        <v>-33815.092651200008</v>
      </c>
      <c r="BZ6" s="210">
        <f t="shared" si="10"/>
        <v>-32734.604193600004</v>
      </c>
      <c r="CA6" s="210">
        <f t="shared" si="10"/>
        <v>-32154.147611200009</v>
      </c>
      <c r="CB6" s="210">
        <f t="shared" si="10"/>
        <v>-32154.147611200009</v>
      </c>
      <c r="CC6" s="210">
        <f t="shared" si="10"/>
        <v>-28769.316456000008</v>
      </c>
      <c r="CD6" s="210">
        <f t="shared" si="10"/>
        <v>-27258.730651200007</v>
      </c>
      <c r="CE6" s="210">
        <f t="shared" si="10"/>
        <v>-26646.803531200007</v>
      </c>
      <c r="CF6" s="210">
        <f t="shared" si="10"/>
        <v>-24485.826616000006</v>
      </c>
      <c r="CG6" s="210">
        <f t="shared" si="10"/>
        <v>-23324.913451200002</v>
      </c>
      <c r="CH6" s="210">
        <f t="shared" si="10"/>
        <v>-23324.913451200002</v>
      </c>
      <c r="CI6" s="210">
        <f t="shared" si="10"/>
        <v>-20552.009416000001</v>
      </c>
      <c r="CJ6" s="210">
        <f t="shared" si="10"/>
        <v>-16837.611797600002</v>
      </c>
      <c r="CK6" s="210">
        <f t="shared" si="10"/>
        <v>-16837.611797600002</v>
      </c>
      <c r="CL6" s="210">
        <f t="shared" si="10"/>
        <v>-15757.123340000004</v>
      </c>
      <c r="CM6" s="210">
        <f t="shared" si="10"/>
        <v>-15126.838406400004</v>
      </c>
      <c r="CN6" s="210">
        <f t="shared" si="10"/>
        <v>-15126.838406400004</v>
      </c>
      <c r="CO6" s="210">
        <f t="shared" si="10"/>
        <v>-11705.291624000003</v>
      </c>
      <c r="CP6" s="210">
        <f t="shared" si="10"/>
        <v>-10084.558937600003</v>
      </c>
      <c r="CQ6" s="210">
        <f t="shared" si="10"/>
        <v>-9454.2740040000026</v>
      </c>
      <c r="CR6" s="210">
        <f t="shared" si="10"/>
        <v>-7293.2970888000018</v>
      </c>
      <c r="CS6" s="210">
        <f t="shared" si="10"/>
        <v>-6032.727221600001</v>
      </c>
      <c r="CT6" s="210">
        <f t="shared" si="10"/>
        <v>-6032.727221600001</v>
      </c>
      <c r="CU6" s="210">
        <f t="shared" si="10"/>
        <v>-3241.4653728000008</v>
      </c>
      <c r="CV6" s="211"/>
      <c r="CW6" s="210"/>
      <c r="CX6" s="210"/>
      <c r="CY6" s="210"/>
      <c r="CZ6" s="210"/>
      <c r="DA6" s="210"/>
      <c r="DB6" s="210"/>
      <c r="DC6" s="210"/>
    </row>
    <row r="7" spans="1:107" ht="15" thickBot="1" x14ac:dyDescent="0.35">
      <c r="A7"/>
      <c r="B7" s="8" t="s">
        <v>62</v>
      </c>
      <c r="C7" s="277">
        <f>SUM(C2:C6)</f>
        <v>-422100</v>
      </c>
      <c r="D7" s="277">
        <f>SUM(D2:D6)</f>
        <v>-33910</v>
      </c>
      <c r="E7" s="277">
        <f>SUM(E2:E6)</f>
        <v>-33910</v>
      </c>
      <c r="F7" s="277">
        <f t="shared" ref="F7:BQ7" si="11">SUM(F2:F6)</f>
        <v>-607810</v>
      </c>
      <c r="G7" s="277">
        <f t="shared" si="11"/>
        <v>-17380</v>
      </c>
      <c r="H7" s="277">
        <f t="shared" si="11"/>
        <v>-399980</v>
      </c>
      <c r="I7" s="277">
        <f t="shared" si="11"/>
        <v>-1345200</v>
      </c>
      <c r="J7" s="277">
        <f t="shared" si="11"/>
        <v>-160500</v>
      </c>
      <c r="K7" s="277">
        <f t="shared" si="11"/>
        <v>36890</v>
      </c>
      <c r="L7" s="277">
        <f t="shared" si="11"/>
        <v>-1110910</v>
      </c>
      <c r="M7" s="277">
        <f t="shared" si="11"/>
        <v>69950</v>
      </c>
      <c r="N7" s="277">
        <f t="shared" si="11"/>
        <v>-121350</v>
      </c>
      <c r="O7" s="277">
        <f t="shared" si="11"/>
        <v>-2030060</v>
      </c>
      <c r="P7" s="277">
        <f t="shared" si="11"/>
        <v>129432.7</v>
      </c>
      <c r="Q7" s="277">
        <f t="shared" si="11"/>
        <v>129432.7</v>
      </c>
      <c r="R7" s="277">
        <f t="shared" si="11"/>
        <v>-444467.3</v>
      </c>
      <c r="S7" s="277">
        <f t="shared" si="11"/>
        <v>146458.6</v>
      </c>
      <c r="T7" s="277">
        <f t="shared" si="11"/>
        <v>-236141.4</v>
      </c>
      <c r="U7" s="277">
        <f t="shared" si="11"/>
        <v>-1180996</v>
      </c>
      <c r="V7" s="277">
        <f t="shared" si="11"/>
        <v>4784</v>
      </c>
      <c r="W7" s="277">
        <f t="shared" si="11"/>
        <v>202356.69999999998</v>
      </c>
      <c r="X7" s="277">
        <f t="shared" si="11"/>
        <v>-945443.29999999993</v>
      </c>
      <c r="Y7" s="277">
        <f t="shared" si="11"/>
        <v>236408.5</v>
      </c>
      <c r="Z7" s="277">
        <f t="shared" si="11"/>
        <v>45108.5</v>
      </c>
      <c r="AA7" s="277">
        <f t="shared" si="11"/>
        <v>-1863418.8</v>
      </c>
      <c r="AB7" s="277">
        <f t="shared" si="11"/>
        <v>297395.68099999998</v>
      </c>
      <c r="AC7" s="277">
        <f t="shared" si="11"/>
        <v>297395.68099999998</v>
      </c>
      <c r="AD7" s="277">
        <f t="shared" si="11"/>
        <v>-276504.31900000002</v>
      </c>
      <c r="AE7" s="277">
        <f t="shared" si="11"/>
        <v>314932.35800000001</v>
      </c>
      <c r="AF7" s="277">
        <f t="shared" si="11"/>
        <v>-67667.641999999978</v>
      </c>
      <c r="AG7" s="277">
        <f t="shared" si="11"/>
        <v>-1012145.88</v>
      </c>
      <c r="AH7" s="277">
        <f t="shared" si="11"/>
        <v>174746.52</v>
      </c>
      <c r="AI7" s="277">
        <f t="shared" si="11"/>
        <v>372507.40100000007</v>
      </c>
      <c r="AJ7" s="277">
        <f t="shared" si="11"/>
        <v>-775292.59899999993</v>
      </c>
      <c r="AK7" s="277">
        <f t="shared" si="11"/>
        <v>407580.75500000006</v>
      </c>
      <c r="AL7" s="277">
        <f t="shared" si="11"/>
        <v>216280.75500000006</v>
      </c>
      <c r="AM7" s="277">
        <f t="shared" si="11"/>
        <v>-1500758.3640000001</v>
      </c>
      <c r="AN7" s="277">
        <f t="shared" si="11"/>
        <v>463999.55143000005</v>
      </c>
      <c r="AO7" s="277">
        <f t="shared" si="11"/>
        <v>463999.55143000005</v>
      </c>
      <c r="AP7" s="277">
        <f t="shared" si="11"/>
        <v>463999.55143000005</v>
      </c>
      <c r="AQ7" s="277">
        <f t="shared" si="11"/>
        <v>465532.32874000008</v>
      </c>
      <c r="AR7" s="277">
        <f t="shared" si="11"/>
        <v>465532.32874000008</v>
      </c>
      <c r="AS7" s="277">
        <f t="shared" si="11"/>
        <v>466661.74359999993</v>
      </c>
      <c r="AT7" s="277">
        <f t="shared" si="11"/>
        <v>469999.91559999989</v>
      </c>
      <c r="AU7" s="277">
        <f t="shared" si="11"/>
        <v>470564.62303000002</v>
      </c>
      <c r="AV7" s="277">
        <f t="shared" si="11"/>
        <v>470564.62303000002</v>
      </c>
      <c r="AW7" s="277">
        <f t="shared" si="11"/>
        <v>473630.17765000003</v>
      </c>
      <c r="AX7" s="277">
        <f t="shared" si="11"/>
        <v>473630.17765000003</v>
      </c>
      <c r="AY7" s="277">
        <f t="shared" si="11"/>
        <v>474194.88507999992</v>
      </c>
      <c r="AZ7" s="277">
        <f t="shared" si="11"/>
        <v>474192.73797289998</v>
      </c>
      <c r="BA7" s="277">
        <f t="shared" si="11"/>
        <v>474192.73797289998</v>
      </c>
      <c r="BB7" s="277">
        <f t="shared" si="11"/>
        <v>474192.73797289998</v>
      </c>
      <c r="BC7" s="277">
        <f t="shared" si="11"/>
        <v>475771.49860219995</v>
      </c>
      <c r="BD7" s="277">
        <f t="shared" si="11"/>
        <v>475771.49860219995</v>
      </c>
      <c r="BE7" s="277">
        <f t="shared" si="11"/>
        <v>476934.79590799985</v>
      </c>
      <c r="BF7" s="277">
        <f t="shared" si="11"/>
        <v>480373.11306799995</v>
      </c>
      <c r="BG7" s="277">
        <f t="shared" si="11"/>
        <v>480954.7617208999</v>
      </c>
      <c r="BH7" s="277">
        <f t="shared" si="11"/>
        <v>480954.7617208999</v>
      </c>
      <c r="BI7" s="277">
        <f t="shared" si="11"/>
        <v>484112.2829794999</v>
      </c>
      <c r="BJ7" s="277">
        <f t="shared" si="11"/>
        <v>484112.2829794999</v>
      </c>
      <c r="BK7" s="277">
        <f t="shared" si="11"/>
        <v>484693.93163239985</v>
      </c>
      <c r="BL7" s="277">
        <f t="shared" si="11"/>
        <v>477259.06099959975</v>
      </c>
      <c r="BM7" s="277">
        <f t="shared" si="11"/>
        <v>477259.06099959975</v>
      </c>
      <c r="BN7" s="277">
        <f t="shared" si="11"/>
        <v>465508.74902319972</v>
      </c>
      <c r="BO7" s="277">
        <f t="shared" si="11"/>
        <v>459722.3839995999</v>
      </c>
      <c r="BP7" s="277">
        <f t="shared" si="11"/>
        <v>459722.3839995999</v>
      </c>
      <c r="BQ7" s="277">
        <f t="shared" si="11"/>
        <v>423299.9980467998</v>
      </c>
      <c r="BR7" s="277">
        <f t="shared" ref="BR7:CU7" si="12">SUM(BR2:BR6)</f>
        <v>408608.22199959989</v>
      </c>
      <c r="BS7" s="277">
        <f t="shared" si="12"/>
        <v>402147.34099959995</v>
      </c>
      <c r="BT7" s="277">
        <f t="shared" si="12"/>
        <v>378646.71704680001</v>
      </c>
      <c r="BU7" s="277">
        <f t="shared" si="12"/>
        <v>367073.9869995999</v>
      </c>
      <c r="BV7" s="277">
        <f t="shared" si="12"/>
        <v>367073.9869995999</v>
      </c>
      <c r="BW7" s="277">
        <f t="shared" si="12"/>
        <v>337112.48204680003</v>
      </c>
      <c r="BX7" s="277">
        <f t="shared" si="12"/>
        <v>293283.15056959999</v>
      </c>
      <c r="BY7" s="277">
        <f t="shared" si="12"/>
        <v>293283.15056959999</v>
      </c>
      <c r="BZ7" s="277">
        <f t="shared" si="12"/>
        <v>281532.83859320002</v>
      </c>
      <c r="CA7" s="277">
        <f t="shared" si="12"/>
        <v>275220.37325960002</v>
      </c>
      <c r="CB7" s="277">
        <f t="shared" si="12"/>
        <v>275220.37325960002</v>
      </c>
      <c r="CC7" s="277">
        <f t="shared" si="12"/>
        <v>238410.33444679997</v>
      </c>
      <c r="CD7" s="277">
        <f t="shared" si="12"/>
        <v>222572.78639959998</v>
      </c>
      <c r="CE7" s="277">
        <f t="shared" si="12"/>
        <v>215918.0789696</v>
      </c>
      <c r="CF7" s="277">
        <f t="shared" si="12"/>
        <v>192417.4550168</v>
      </c>
      <c r="CG7" s="277">
        <f t="shared" si="12"/>
        <v>179792.52434960002</v>
      </c>
      <c r="CH7" s="277">
        <f t="shared" si="12"/>
        <v>179792.52434960002</v>
      </c>
      <c r="CI7" s="277">
        <f t="shared" si="12"/>
        <v>149637.19296680001</v>
      </c>
      <c r="CJ7" s="277">
        <f t="shared" si="12"/>
        <v>103337.02002670002</v>
      </c>
      <c r="CK7" s="277">
        <f t="shared" si="12"/>
        <v>103337.02002670002</v>
      </c>
      <c r="CL7" s="277">
        <f t="shared" si="12"/>
        <v>91586.708050300003</v>
      </c>
      <c r="CM7" s="277">
        <f t="shared" si="12"/>
        <v>84732.359397399981</v>
      </c>
      <c r="CN7" s="277">
        <f t="shared" si="12"/>
        <v>84732.359397399981</v>
      </c>
      <c r="CO7" s="277">
        <f t="shared" si="12"/>
        <v>47523.038138799973</v>
      </c>
      <c r="CP7" s="277">
        <f t="shared" si="12"/>
        <v>30505.344931599957</v>
      </c>
      <c r="CQ7" s="277">
        <f t="shared" si="12"/>
        <v>23650.996278699964</v>
      </c>
      <c r="CR7" s="277">
        <f t="shared" si="12"/>
        <v>150.37232589995074</v>
      </c>
      <c r="CS7" s="277">
        <f>SUM(CS2:CS6)</f>
        <v>-13558.32497990004</v>
      </c>
      <c r="CT7" s="277">
        <f t="shared" si="12"/>
        <v>-13558.32497990004</v>
      </c>
      <c r="CU7" s="277">
        <f t="shared" si="12"/>
        <v>-43913.297585600041</v>
      </c>
      <c r="CV7" s="211">
        <f>SUM(C7:CU7)/7/'Budget New Projetcts'!E7</f>
        <v>19484100.648764767</v>
      </c>
    </row>
    <row r="8" spans="1:107" ht="15" thickBot="1" x14ac:dyDescent="0.35">
      <c r="A8"/>
      <c r="B8" s="216" t="s">
        <v>100</v>
      </c>
      <c r="C8" s="217">
        <f>C7</f>
        <v>-422100</v>
      </c>
      <c r="D8" s="217">
        <f>C8+D7</f>
        <v>-456010</v>
      </c>
      <c r="E8" s="217">
        <f t="shared" ref="E8:BJ8" si="13">D8+E7</f>
        <v>-489920</v>
      </c>
      <c r="F8" s="217">
        <f t="shared" si="13"/>
        <v>-1097730</v>
      </c>
      <c r="G8" s="217">
        <f t="shared" si="13"/>
        <v>-1115110</v>
      </c>
      <c r="H8" s="217">
        <f t="shared" si="13"/>
        <v>-1515090</v>
      </c>
      <c r="I8" s="217">
        <f t="shared" si="13"/>
        <v>-2860290</v>
      </c>
      <c r="J8" s="217">
        <f t="shared" si="13"/>
        <v>-3020790</v>
      </c>
      <c r="K8" s="217">
        <f t="shared" si="13"/>
        <v>-2983900</v>
      </c>
      <c r="L8" s="217">
        <f t="shared" si="13"/>
        <v>-4094810</v>
      </c>
      <c r="M8" s="217">
        <f t="shared" si="13"/>
        <v>-4024860</v>
      </c>
      <c r="N8" s="217">
        <f t="shared" si="13"/>
        <v>-4146210</v>
      </c>
      <c r="O8" s="217">
        <f t="shared" si="13"/>
        <v>-6176270</v>
      </c>
      <c r="P8" s="217">
        <f t="shared" si="13"/>
        <v>-6046837.2999999998</v>
      </c>
      <c r="Q8" s="217">
        <f t="shared" si="13"/>
        <v>-5917404.5999999996</v>
      </c>
      <c r="R8" s="217">
        <f t="shared" si="13"/>
        <v>-6361871.8999999994</v>
      </c>
      <c r="S8" s="217">
        <f t="shared" si="13"/>
        <v>-6215413.2999999998</v>
      </c>
      <c r="T8" s="217">
        <f t="shared" si="13"/>
        <v>-6451554.7000000002</v>
      </c>
      <c r="U8" s="217">
        <f t="shared" si="13"/>
        <v>-7632550.7000000002</v>
      </c>
      <c r="V8" s="217">
        <f t="shared" si="13"/>
        <v>-7627766.7000000002</v>
      </c>
      <c r="W8" s="217">
        <f t="shared" si="13"/>
        <v>-7425410</v>
      </c>
      <c r="X8" s="217">
        <f t="shared" si="13"/>
        <v>-8370853.2999999998</v>
      </c>
      <c r="Y8" s="217">
        <f t="shared" si="13"/>
        <v>-8134444.7999999998</v>
      </c>
      <c r="Z8" s="217">
        <f t="shared" si="13"/>
        <v>-8089336.2999999998</v>
      </c>
      <c r="AA8" s="217">
        <f t="shared" si="13"/>
        <v>-9952755.0999999996</v>
      </c>
      <c r="AB8" s="217">
        <f t="shared" si="13"/>
        <v>-9655359.4189999998</v>
      </c>
      <c r="AC8" s="217">
        <f t="shared" si="13"/>
        <v>-9357963.7379999999</v>
      </c>
      <c r="AD8" s="217">
        <f t="shared" si="13"/>
        <v>-9634468.057</v>
      </c>
      <c r="AE8" s="217">
        <f t="shared" si="13"/>
        <v>-9319535.699000001</v>
      </c>
      <c r="AF8" s="217">
        <f t="shared" si="13"/>
        <v>-9387203.341</v>
      </c>
      <c r="AG8" s="217">
        <f t="shared" si="13"/>
        <v>-10399349.221000001</v>
      </c>
      <c r="AH8" s="217">
        <f t="shared" si="13"/>
        <v>-10224602.701000001</v>
      </c>
      <c r="AI8" s="217">
        <f t="shared" si="13"/>
        <v>-9852095.3000000007</v>
      </c>
      <c r="AJ8" s="217">
        <f t="shared" si="13"/>
        <v>-10627387.899</v>
      </c>
      <c r="AK8" s="217">
        <f t="shared" si="13"/>
        <v>-10219807.143999999</v>
      </c>
      <c r="AL8" s="217">
        <f t="shared" si="13"/>
        <v>-10003526.388999999</v>
      </c>
      <c r="AM8" s="217">
        <f t="shared" si="13"/>
        <v>-11504284.752999999</v>
      </c>
      <c r="AN8" s="217">
        <f t="shared" si="13"/>
        <v>-11040285.201569999</v>
      </c>
      <c r="AO8" s="217">
        <f t="shared" si="13"/>
        <v>-10576285.650139999</v>
      </c>
      <c r="AP8" s="217">
        <f t="shared" si="13"/>
        <v>-10112286.098709999</v>
      </c>
      <c r="AQ8" s="217">
        <f t="shared" si="13"/>
        <v>-9646753.7699699979</v>
      </c>
      <c r="AR8" s="217">
        <f t="shared" si="13"/>
        <v>-9181221.4412299972</v>
      </c>
      <c r="AS8" s="217">
        <f t="shared" si="13"/>
        <v>-8714559.6976299975</v>
      </c>
      <c r="AT8" s="217">
        <f t="shared" si="13"/>
        <v>-8244559.7820299976</v>
      </c>
      <c r="AU8" s="217">
        <f t="shared" si="13"/>
        <v>-7773995.1589999972</v>
      </c>
      <c r="AV8" s="217">
        <f t="shared" si="13"/>
        <v>-7303430.5359699968</v>
      </c>
      <c r="AW8" s="217">
        <f t="shared" si="13"/>
        <v>-6829800.3583199969</v>
      </c>
      <c r="AX8" s="217">
        <f t="shared" si="13"/>
        <v>-6356170.1806699969</v>
      </c>
      <c r="AY8" s="217">
        <f t="shared" si="13"/>
        <v>-5881975.2955899965</v>
      </c>
      <c r="AZ8" s="217">
        <f t="shared" si="13"/>
        <v>-5407782.5576170962</v>
      </c>
      <c r="BA8" s="217">
        <f t="shared" si="13"/>
        <v>-4933589.819644196</v>
      </c>
      <c r="BB8" s="217">
        <f t="shared" si="13"/>
        <v>-4459397.0816712957</v>
      </c>
      <c r="BC8" s="217">
        <f t="shared" si="13"/>
        <v>-3983625.5830690959</v>
      </c>
      <c r="BD8" s="217">
        <f t="shared" si="13"/>
        <v>-3507854.084466896</v>
      </c>
      <c r="BE8" s="217">
        <f t="shared" si="13"/>
        <v>-3030919.2885588962</v>
      </c>
      <c r="BF8" s="217">
        <f t="shared" si="13"/>
        <v>-2550546.1754908962</v>
      </c>
      <c r="BG8" s="217">
        <f t="shared" si="13"/>
        <v>-2069591.4137699963</v>
      </c>
      <c r="BH8" s="217">
        <f t="shared" si="13"/>
        <v>-1588636.6520490963</v>
      </c>
      <c r="BI8" s="217">
        <f t="shared" si="13"/>
        <v>-1104524.3690695963</v>
      </c>
      <c r="BJ8" s="217">
        <f t="shared" si="13"/>
        <v>-620412.08609009639</v>
      </c>
      <c r="BK8" s="217">
        <f t="shared" ref="BK8" si="14">BJ8+BK7</f>
        <v>-135718.15445769654</v>
      </c>
      <c r="BL8" s="217">
        <f t="shared" ref="BL8" si="15">BK8+BL7</f>
        <v>341540.90654190321</v>
      </c>
      <c r="BM8" s="217">
        <f t="shared" ref="BM8" si="16">BL8+BM7</f>
        <v>818799.96754150302</v>
      </c>
      <c r="BN8" s="217">
        <f t="shared" ref="BN8" si="17">BM8+BN7</f>
        <v>1284308.7165647028</v>
      </c>
      <c r="BO8" s="217">
        <f t="shared" ref="BO8" si="18">BN8+BO7</f>
        <v>1744031.1005643026</v>
      </c>
      <c r="BP8" s="217">
        <f t="shared" ref="BP8" si="19">BO8+BP7</f>
        <v>2203753.4845639025</v>
      </c>
      <c r="BQ8" s="217">
        <f t="shared" ref="BQ8" si="20">BP8+BQ7</f>
        <v>2627053.4826107025</v>
      </c>
      <c r="BR8" s="217">
        <f t="shared" ref="BR8" si="21">BQ8+BR7</f>
        <v>3035661.7046103026</v>
      </c>
      <c r="BS8" s="217">
        <f t="shared" ref="BS8" si="22">BR8+BS7</f>
        <v>3437809.0456099026</v>
      </c>
      <c r="BT8" s="217">
        <f t="shared" ref="BT8" si="23">BS8+BT7</f>
        <v>3816455.7626567027</v>
      </c>
      <c r="BU8" s="217">
        <f t="shared" ref="BU8" si="24">BT8+BU7</f>
        <v>4183529.7496563024</v>
      </c>
      <c r="BV8" s="217">
        <f t="shared" ref="BV8" si="25">BU8+BV7</f>
        <v>4550603.7366559021</v>
      </c>
      <c r="BW8" s="217">
        <f t="shared" ref="BW8" si="26">BV8+BW7</f>
        <v>4887716.2187027019</v>
      </c>
      <c r="BX8" s="217">
        <f t="shared" ref="BX8" si="27">BW8+BX7</f>
        <v>5180999.3692723019</v>
      </c>
      <c r="BY8" s="217">
        <f t="shared" ref="BY8" si="28">BX8+BY7</f>
        <v>5474282.519841902</v>
      </c>
      <c r="BZ8" s="217">
        <f t="shared" ref="BZ8" si="29">BY8+BZ7</f>
        <v>5755815.3584351018</v>
      </c>
      <c r="CA8" s="217">
        <f t="shared" ref="CA8" si="30">BZ8+CA7</f>
        <v>6031035.7316947021</v>
      </c>
      <c r="CB8" s="217">
        <f t="shared" ref="CB8" si="31">CA8+CB7</f>
        <v>6306256.1049543023</v>
      </c>
      <c r="CC8" s="217">
        <f t="shared" ref="CC8" si="32">CB8+CC7</f>
        <v>6544666.4394011023</v>
      </c>
      <c r="CD8" s="217">
        <f t="shared" ref="CD8" si="33">CC8+CD7</f>
        <v>6767239.2258007023</v>
      </c>
      <c r="CE8" s="217">
        <f t="shared" ref="CE8" si="34">CD8+CE7</f>
        <v>6983157.304770302</v>
      </c>
      <c r="CF8" s="217">
        <f t="shared" ref="CF8" si="35">CE8+CF7</f>
        <v>7175574.7597871022</v>
      </c>
      <c r="CG8" s="217">
        <f t="shared" ref="CG8" si="36">CF8+CG7</f>
        <v>7355367.2841367023</v>
      </c>
      <c r="CH8" s="217">
        <f t="shared" ref="CH8" si="37">CG8+CH7</f>
        <v>7535159.8084863024</v>
      </c>
      <c r="CI8" s="217">
        <f t="shared" ref="CI8" si="38">CH8+CI7</f>
        <v>7684797.0014531026</v>
      </c>
      <c r="CJ8" s="217">
        <f t="shared" ref="CJ8" si="39">CI8+CJ7</f>
        <v>7788134.0214798022</v>
      </c>
      <c r="CK8" s="217">
        <f t="shared" ref="CK8" si="40">CJ8+CK7</f>
        <v>7891471.0415065018</v>
      </c>
      <c r="CL8" s="217">
        <f t="shared" ref="CL8" si="41">CK8+CL7</f>
        <v>7983057.7495568022</v>
      </c>
      <c r="CM8" s="217">
        <f t="shared" ref="CM8" si="42">CL8+CM7</f>
        <v>8067790.1089542024</v>
      </c>
      <c r="CN8" s="217">
        <f t="shared" ref="CN8" si="43">CM8+CN7</f>
        <v>8152522.4683516026</v>
      </c>
      <c r="CO8" s="217">
        <f t="shared" ref="CO8" si="44">CN8+CO7</f>
        <v>8200045.5064904029</v>
      </c>
      <c r="CP8" s="217">
        <f t="shared" ref="CP8" si="45">CO8+CP7</f>
        <v>8230550.8514220025</v>
      </c>
      <c r="CQ8" s="217">
        <f t="shared" ref="CQ8" si="46">CP8+CQ7</f>
        <v>8254201.847700703</v>
      </c>
      <c r="CR8" s="217">
        <f t="shared" ref="CR8" si="47">CQ8+CR7</f>
        <v>8254352.220026603</v>
      </c>
      <c r="CS8" s="217">
        <f t="shared" ref="CS8" si="48">CR8+CS7</f>
        <v>8240793.8950467026</v>
      </c>
      <c r="CT8" s="217">
        <f t="shared" ref="CT8" si="49">CS8+CT7</f>
        <v>8227235.5700668022</v>
      </c>
      <c r="CU8" s="217">
        <f t="shared" ref="CU8" si="50">CT8+CU7</f>
        <v>8183322.2724812021</v>
      </c>
      <c r="CV8" s="278">
        <v>0</v>
      </c>
    </row>
    <row r="9" spans="1:107" x14ac:dyDescent="0.3">
      <c r="A9"/>
      <c r="B9" s="11" t="s">
        <v>101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  <c r="R9" s="210">
        <v>0</v>
      </c>
      <c r="S9" s="210">
        <v>0</v>
      </c>
      <c r="T9" s="210">
        <v>0</v>
      </c>
      <c r="U9" s="210">
        <v>0</v>
      </c>
      <c r="V9" s="210">
        <v>0</v>
      </c>
      <c r="W9" s="210">
        <v>0</v>
      </c>
      <c r="X9" s="210">
        <v>0</v>
      </c>
      <c r="Y9" s="210">
        <v>0</v>
      </c>
      <c r="Z9" s="210">
        <v>0</v>
      </c>
      <c r="AA9" s="210">
        <v>0</v>
      </c>
      <c r="AB9" s="210">
        <v>0</v>
      </c>
      <c r="AC9" s="210">
        <v>0</v>
      </c>
      <c r="AD9" s="210">
        <v>0</v>
      </c>
      <c r="AE9" s="210">
        <v>0</v>
      </c>
      <c r="AF9" s="210">
        <v>0</v>
      </c>
      <c r="AG9" s="210">
        <v>0</v>
      </c>
      <c r="AH9" s="210">
        <v>0</v>
      </c>
      <c r="AI9" s="210">
        <v>0</v>
      </c>
      <c r="AJ9" s="210">
        <v>0</v>
      </c>
      <c r="AK9" s="210">
        <v>0</v>
      </c>
      <c r="AL9" s="210">
        <v>0</v>
      </c>
      <c r="AM9" s="210">
        <v>0</v>
      </c>
      <c r="AN9" s="210">
        <v>0</v>
      </c>
      <c r="AO9" s="210">
        <v>0</v>
      </c>
      <c r="AP9" s="210">
        <v>0</v>
      </c>
      <c r="AQ9" s="210">
        <v>0</v>
      </c>
      <c r="AR9" s="210">
        <v>0</v>
      </c>
      <c r="AS9" s="210">
        <v>0</v>
      </c>
      <c r="AT9" s="210">
        <v>0</v>
      </c>
      <c r="AU9" s="210">
        <v>0</v>
      </c>
      <c r="AV9" s="210">
        <v>0</v>
      </c>
      <c r="AW9" s="210">
        <v>0</v>
      </c>
      <c r="AX9" s="210">
        <v>0</v>
      </c>
      <c r="AY9" s="210">
        <v>0</v>
      </c>
      <c r="AZ9" s="210">
        <v>0</v>
      </c>
      <c r="BA9" s="210">
        <v>0</v>
      </c>
      <c r="BB9" s="210">
        <v>0</v>
      </c>
      <c r="BC9" s="210">
        <v>0</v>
      </c>
      <c r="BD9" s="210">
        <v>0</v>
      </c>
      <c r="BE9" s="210">
        <v>0</v>
      </c>
      <c r="BF9" s="210">
        <v>0</v>
      </c>
      <c r="BG9" s="210">
        <v>0</v>
      </c>
      <c r="BH9" s="210">
        <v>0</v>
      </c>
      <c r="BI9" s="210">
        <v>0</v>
      </c>
      <c r="BJ9" s="210">
        <v>0</v>
      </c>
      <c r="BK9" s="210">
        <v>0</v>
      </c>
      <c r="BL9" s="210">
        <v>0</v>
      </c>
      <c r="BM9" s="210">
        <v>0</v>
      </c>
      <c r="BN9" s="210">
        <v>0</v>
      </c>
      <c r="BO9" s="210">
        <v>0</v>
      </c>
      <c r="BP9" s="210">
        <v>0</v>
      </c>
      <c r="BQ9" s="210">
        <v>0</v>
      </c>
      <c r="BR9" s="210">
        <v>0</v>
      </c>
      <c r="BS9" s="210">
        <v>0</v>
      </c>
      <c r="BT9" s="210">
        <v>0</v>
      </c>
      <c r="BU9" s="210">
        <v>0</v>
      </c>
      <c r="BV9" s="210">
        <v>0</v>
      </c>
      <c r="BW9" s="210">
        <v>0</v>
      </c>
      <c r="BX9" s="210">
        <v>0</v>
      </c>
      <c r="BY9" s="210">
        <v>0</v>
      </c>
      <c r="BZ9" s="210">
        <v>0</v>
      </c>
      <c r="CA9" s="210">
        <v>0</v>
      </c>
      <c r="CB9" s="210">
        <v>0</v>
      </c>
      <c r="CC9" s="210">
        <v>0</v>
      </c>
      <c r="CD9" s="210">
        <v>0</v>
      </c>
      <c r="CE9" s="210">
        <v>0</v>
      </c>
      <c r="CF9" s="210">
        <v>0</v>
      </c>
      <c r="CG9" s="210">
        <v>0</v>
      </c>
      <c r="CH9" s="210">
        <v>0</v>
      </c>
      <c r="CI9" s="210">
        <v>0</v>
      </c>
      <c r="CJ9" s="210">
        <v>0</v>
      </c>
      <c r="CK9" s="210">
        <v>0</v>
      </c>
      <c r="CL9" s="210">
        <v>0</v>
      </c>
      <c r="CM9" s="210">
        <v>0</v>
      </c>
      <c r="CN9" s="210">
        <v>0</v>
      </c>
      <c r="CO9" s="210">
        <v>0</v>
      </c>
      <c r="CP9" s="210">
        <v>0</v>
      </c>
      <c r="CQ9" s="210">
        <v>0</v>
      </c>
      <c r="CR9" s="210">
        <v>0</v>
      </c>
      <c r="CS9" s="210">
        <v>0</v>
      </c>
      <c r="CT9" s="210">
        <v>0</v>
      </c>
      <c r="CU9" s="210">
        <v>0</v>
      </c>
      <c r="CV9" s="279">
        <f>CV7</f>
        <v>19484100.648764767</v>
      </c>
    </row>
    <row r="10" spans="1:107" x14ac:dyDescent="0.3">
      <c r="A10"/>
      <c r="B10" s="11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</row>
    <row r="11" spans="1:107" ht="15" thickBot="1" x14ac:dyDescent="0.35">
      <c r="A11"/>
      <c r="B11" s="11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</row>
    <row r="12" spans="1:107" ht="20.399999999999999" x14ac:dyDescent="0.35">
      <c r="A12"/>
      <c r="B12" s="281" t="s">
        <v>102</v>
      </c>
      <c r="C12" s="284">
        <f>SUM(C19:F21)</f>
        <v>20765607.253363725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</row>
    <row r="13" spans="1:107" ht="20.399999999999999" x14ac:dyDescent="0.35">
      <c r="A13"/>
      <c r="B13" s="282" t="s">
        <v>103</v>
      </c>
      <c r="C13" s="285">
        <f>C12/4</f>
        <v>5191401.8133409312</v>
      </c>
      <c r="D13" s="210"/>
      <c r="E13" s="210"/>
      <c r="F13" s="210"/>
      <c r="G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</row>
    <row r="14" spans="1:107" ht="20.399999999999999" x14ac:dyDescent="0.35">
      <c r="A14"/>
      <c r="B14" s="282" t="s">
        <v>154</v>
      </c>
      <c r="C14" s="286">
        <f>(1+IRR(C7:CV7))^12-1</f>
        <v>0.29222066948996495</v>
      </c>
      <c r="D14" s="210"/>
      <c r="E14" s="210"/>
      <c r="F14" s="210"/>
      <c r="G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</row>
    <row r="15" spans="1:107" x14ac:dyDescent="0.3">
      <c r="A15" s="210"/>
      <c r="D15" s="210"/>
      <c r="E15" s="210"/>
      <c r="F15" s="210"/>
      <c r="G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</row>
    <row r="16" spans="1:107" x14ac:dyDescent="0.3">
      <c r="A16"/>
      <c r="B16" s="11"/>
      <c r="C16" s="79"/>
      <c r="D16" s="210"/>
      <c r="E16" s="210"/>
      <c r="F16" s="210"/>
      <c r="G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</row>
    <row r="17" spans="1:100" ht="15" thickBot="1" x14ac:dyDescent="0.35">
      <c r="A17"/>
      <c r="B17" s="11"/>
      <c r="C17" s="79"/>
      <c r="D17" s="210"/>
      <c r="E17" s="210"/>
      <c r="F17" s="210"/>
      <c r="G17" s="210"/>
      <c r="H17" s="11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</row>
    <row r="18" spans="1:100" x14ac:dyDescent="0.3">
      <c r="A18"/>
      <c r="B18" s="276" t="s">
        <v>153</v>
      </c>
      <c r="C18" s="209" t="s">
        <v>149</v>
      </c>
      <c r="D18" s="209" t="s">
        <v>150</v>
      </c>
      <c r="E18" s="209" t="s">
        <v>151</v>
      </c>
      <c r="F18" s="213" t="s">
        <v>101</v>
      </c>
      <c r="G18" s="210"/>
      <c r="H18" s="11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</row>
    <row r="19" spans="1:100" x14ac:dyDescent="0.3">
      <c r="A19"/>
      <c r="B19" s="5" t="s">
        <v>146</v>
      </c>
      <c r="C19" s="6">
        <f>A31+A37+A43+A49+A55+A61</f>
        <v>1107665.3020048433</v>
      </c>
      <c r="D19" s="6">
        <f>A69+A75+A81+A87+A93+A99</f>
        <v>1044967.2660423047</v>
      </c>
      <c r="E19" s="6">
        <f>A107+A113+A119+A125+A131+A137</f>
        <v>985818.17551160813</v>
      </c>
      <c r="F19" s="211">
        <f>NPV((1+'Budget New Projetcts'!D7)^(1/12)-1,'Cashflow New Projects'!C9:CV9)</f>
        <v>12106421.713753287</v>
      </c>
      <c r="G19" s="210"/>
      <c r="H19" s="11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</row>
    <row r="20" spans="1:100" x14ac:dyDescent="0.3">
      <c r="A20"/>
      <c r="B20" s="5" t="s">
        <v>147</v>
      </c>
      <c r="C20" s="6">
        <f>A145+A151+A157+A163</f>
        <v>1220434.1441996046</v>
      </c>
      <c r="D20" s="6">
        <f>A171+A177+A183+A189</f>
        <v>1151352.9662260409</v>
      </c>
      <c r="E20" s="6">
        <f>A197+A203+A209+A215</f>
        <v>1086182.0436094732</v>
      </c>
      <c r="F20" s="211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</row>
    <row r="21" spans="1:100" ht="15" thickBot="1" x14ac:dyDescent="0.35">
      <c r="A21"/>
      <c r="B21" s="8" t="s">
        <v>148</v>
      </c>
      <c r="C21" s="9">
        <f>A223+A229</f>
        <v>728019.68694867811</v>
      </c>
      <c r="D21" s="9">
        <f>A237+A243</f>
        <v>686811.02542328101</v>
      </c>
      <c r="E21" s="9">
        <f>A257+A251</f>
        <v>647934.92964460491</v>
      </c>
      <c r="F21" s="215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</row>
    <row r="22" spans="1:100" x14ac:dyDescent="0.3">
      <c r="A22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</row>
    <row r="23" spans="1:100" x14ac:dyDescent="0.3">
      <c r="A23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</row>
    <row r="24" spans="1:100" x14ac:dyDescent="0.3">
      <c r="A24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</row>
    <row r="25" spans="1:100" ht="15" collapsed="1" thickBot="1" x14ac:dyDescent="0.35">
      <c r="A25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</row>
    <row r="26" spans="1:100" ht="15" outlineLevel="1" thickBot="1" x14ac:dyDescent="0.35">
      <c r="A26" s="15" t="s">
        <v>152</v>
      </c>
      <c r="B26" s="34" t="s">
        <v>104</v>
      </c>
      <c r="C26" s="35"/>
      <c r="D26" s="35" t="s">
        <v>63</v>
      </c>
      <c r="E26" s="209">
        <v>43831</v>
      </c>
      <c r="F26" s="209">
        <v>43862</v>
      </c>
      <c r="G26" s="209">
        <v>43891</v>
      </c>
      <c r="H26" s="209">
        <v>43922</v>
      </c>
      <c r="I26" s="209">
        <v>43952</v>
      </c>
      <c r="J26" s="209">
        <v>43983</v>
      </c>
      <c r="K26" s="209">
        <v>44013</v>
      </c>
      <c r="L26" s="209">
        <v>44044</v>
      </c>
      <c r="M26" s="209">
        <v>44075</v>
      </c>
      <c r="N26" s="209">
        <v>44105</v>
      </c>
      <c r="O26" s="209">
        <v>44136</v>
      </c>
      <c r="P26" s="209">
        <v>44166</v>
      </c>
      <c r="Q26" s="209">
        <v>44197</v>
      </c>
      <c r="R26" s="209">
        <v>44228</v>
      </c>
      <c r="S26" s="209">
        <v>44256</v>
      </c>
      <c r="T26" s="209">
        <v>44287</v>
      </c>
      <c r="U26" s="209">
        <v>44317</v>
      </c>
      <c r="V26" s="209">
        <v>44348</v>
      </c>
      <c r="W26" s="209">
        <v>44378</v>
      </c>
      <c r="X26" s="209">
        <v>44409</v>
      </c>
      <c r="Y26" s="209">
        <v>44440</v>
      </c>
      <c r="Z26" s="209">
        <v>44470</v>
      </c>
      <c r="AA26" s="209">
        <v>44501</v>
      </c>
      <c r="AB26" s="209">
        <v>44531</v>
      </c>
      <c r="AC26" s="209">
        <v>44562</v>
      </c>
      <c r="AD26" s="209">
        <v>44593</v>
      </c>
      <c r="AE26" s="209">
        <v>44621</v>
      </c>
      <c r="AF26" s="209">
        <v>44652</v>
      </c>
      <c r="AG26" s="209">
        <v>44682</v>
      </c>
      <c r="AH26" s="209">
        <v>44713</v>
      </c>
      <c r="AI26" s="209">
        <v>44743</v>
      </c>
      <c r="AJ26" s="209">
        <v>44774</v>
      </c>
      <c r="AK26" s="209">
        <v>44805</v>
      </c>
      <c r="AL26" s="209">
        <v>44835</v>
      </c>
      <c r="AM26" s="209">
        <v>44866</v>
      </c>
      <c r="AN26" s="209">
        <v>44896</v>
      </c>
      <c r="AO26" s="209">
        <v>44927</v>
      </c>
      <c r="AP26" s="209">
        <v>44958</v>
      </c>
      <c r="AQ26" s="209">
        <v>44986</v>
      </c>
      <c r="AR26" s="209">
        <v>45017</v>
      </c>
      <c r="AS26" s="209">
        <v>45047</v>
      </c>
      <c r="AT26" s="209">
        <v>45078</v>
      </c>
      <c r="AU26" s="209">
        <v>45108</v>
      </c>
      <c r="AV26" s="209">
        <v>45139</v>
      </c>
      <c r="AW26" s="209">
        <v>45170</v>
      </c>
      <c r="AX26" s="209">
        <v>45200</v>
      </c>
      <c r="AY26" s="209">
        <v>45231</v>
      </c>
      <c r="AZ26" s="209">
        <v>45261</v>
      </c>
      <c r="BA26" s="209">
        <v>45292</v>
      </c>
      <c r="BB26" s="209">
        <v>45323</v>
      </c>
      <c r="BC26" s="209">
        <v>45352</v>
      </c>
      <c r="BD26" s="209">
        <v>45383</v>
      </c>
      <c r="BE26" s="209">
        <v>45413</v>
      </c>
      <c r="BF26" s="209">
        <v>45444</v>
      </c>
      <c r="BG26" s="209">
        <v>45474</v>
      </c>
      <c r="BH26" s="209">
        <v>45505</v>
      </c>
      <c r="BI26" s="209">
        <v>45536</v>
      </c>
      <c r="BJ26" s="209">
        <v>45566</v>
      </c>
      <c r="BK26" s="209">
        <v>45597</v>
      </c>
      <c r="BL26" s="209">
        <v>45627</v>
      </c>
      <c r="BM26" s="209">
        <v>45658</v>
      </c>
      <c r="BN26" s="209">
        <v>45689</v>
      </c>
      <c r="BO26" s="209">
        <v>45717</v>
      </c>
      <c r="BP26" s="209">
        <v>45748</v>
      </c>
      <c r="BQ26" s="209">
        <v>45778</v>
      </c>
      <c r="BR26" s="209">
        <v>45809</v>
      </c>
      <c r="BS26" s="209">
        <v>45839</v>
      </c>
      <c r="BT26" s="209">
        <v>45870</v>
      </c>
      <c r="BU26" s="209">
        <v>45901</v>
      </c>
      <c r="BV26" s="209">
        <v>45931</v>
      </c>
      <c r="BW26" s="209">
        <v>45962</v>
      </c>
      <c r="BX26" s="213">
        <v>45992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5"/>
    </row>
    <row r="27" spans="1:100" outlineLevel="1" x14ac:dyDescent="0.3">
      <c r="A27" s="274"/>
      <c r="B27" s="2" t="s">
        <v>58</v>
      </c>
      <c r="C27" s="61">
        <f>SUM(D27:DM27)/SUM($D27:DM27)</f>
        <v>1</v>
      </c>
      <c r="D27" s="6">
        <f>'Budget New Projetcts'!D17</f>
        <v>10000</v>
      </c>
      <c r="E27" s="6">
        <f>'Budget New Projetcts'!E17</f>
        <v>7000</v>
      </c>
      <c r="F27" s="6">
        <f>'Budget New Projetcts'!F17</f>
        <v>7000</v>
      </c>
      <c r="G27" s="6">
        <f>'Budget New Projetcts'!G17</f>
        <v>7000</v>
      </c>
      <c r="H27" s="6">
        <f>'Budget New Projetcts'!H17</f>
        <v>7000</v>
      </c>
      <c r="I27" s="6">
        <f>'Budget New Projetcts'!I17</f>
        <v>7000</v>
      </c>
      <c r="J27" s="6">
        <f>'Budget New Projetcts'!J17</f>
        <v>7000</v>
      </c>
      <c r="K27" s="6">
        <f>'Budget New Projetcts'!K17</f>
        <v>7000</v>
      </c>
      <c r="L27" s="6">
        <f>'Budget New Projetcts'!L17</f>
        <v>7000</v>
      </c>
      <c r="M27" s="6">
        <f>'Budget New Projetcts'!M17</f>
        <v>7000</v>
      </c>
      <c r="N27" s="6">
        <f>'Budget New Projetcts'!N17</f>
        <v>7000</v>
      </c>
      <c r="O27" s="6">
        <f>'Budget New Projetcts'!O17</f>
        <v>7000</v>
      </c>
      <c r="P27" s="6">
        <f>'Budget New Projetcts'!P17</f>
        <v>7000</v>
      </c>
      <c r="Q27" s="6">
        <f>'Budget New Projetcts'!Q17</f>
        <v>7210</v>
      </c>
      <c r="R27" s="6">
        <f>'Budget New Projetcts'!R17</f>
        <v>7210</v>
      </c>
      <c r="S27" s="6">
        <f>'Budget New Projetcts'!S17</f>
        <v>7210</v>
      </c>
      <c r="T27" s="6">
        <f>'Budget New Projetcts'!T17</f>
        <v>7210</v>
      </c>
      <c r="U27" s="6">
        <f>'Budget New Projetcts'!U17</f>
        <v>7210</v>
      </c>
      <c r="V27" s="6">
        <f>'Budget New Projetcts'!V17</f>
        <v>7210</v>
      </c>
      <c r="W27" s="6">
        <f>'Budget New Projetcts'!W17</f>
        <v>7210</v>
      </c>
      <c r="X27" s="6">
        <f>'Budget New Projetcts'!X17</f>
        <v>7210</v>
      </c>
      <c r="Y27" s="6">
        <f>'Budget New Projetcts'!Y17</f>
        <v>7210</v>
      </c>
      <c r="Z27" s="6">
        <f>'Budget New Projetcts'!Z17</f>
        <v>7210</v>
      </c>
      <c r="AA27" s="6">
        <f>'Budget New Projetcts'!AA17</f>
        <v>7210</v>
      </c>
      <c r="AB27" s="6">
        <f>'Budget New Projetcts'!AB17</f>
        <v>7210</v>
      </c>
      <c r="AC27" s="6">
        <f>'Budget New Projetcts'!AC17</f>
        <v>7426.3</v>
      </c>
      <c r="AD27" s="6">
        <f>'Budget New Projetcts'!AD17</f>
        <v>7426.3</v>
      </c>
      <c r="AE27" s="6">
        <f>'Budget New Projetcts'!AE17</f>
        <v>7426.3</v>
      </c>
      <c r="AF27" s="6">
        <f>'Budget New Projetcts'!AF17</f>
        <v>7426.3</v>
      </c>
      <c r="AG27" s="6">
        <f>'Budget New Projetcts'!AG17</f>
        <v>7426.3</v>
      </c>
      <c r="AH27" s="6">
        <f>'Budget New Projetcts'!AH17</f>
        <v>7426.3</v>
      </c>
      <c r="AI27" s="6">
        <f>'Budget New Projetcts'!AI17</f>
        <v>7426.3</v>
      </c>
      <c r="AJ27" s="6">
        <f>'Budget New Projetcts'!AJ17</f>
        <v>7426.3</v>
      </c>
      <c r="AK27" s="6">
        <f>'Budget New Projetcts'!AK17</f>
        <v>7426.3</v>
      </c>
      <c r="AL27" s="6">
        <f>'Budget New Projetcts'!AL17</f>
        <v>7426.3</v>
      </c>
      <c r="AM27" s="6">
        <f>'Budget New Projetcts'!AM17</f>
        <v>7426.3</v>
      </c>
      <c r="AN27" s="6">
        <f>'Budget New Projetcts'!AN17</f>
        <v>7426.3</v>
      </c>
      <c r="AO27" s="6">
        <f>'Budget New Projetcts'!AO17</f>
        <v>7649.0889999999999</v>
      </c>
      <c r="AP27" s="6">
        <f>'Budget New Projetcts'!AP17</f>
        <v>7649.0889999999999</v>
      </c>
      <c r="AQ27" s="6">
        <f>'Budget New Projetcts'!AQ17</f>
        <v>7649.0889999999999</v>
      </c>
      <c r="AR27" s="6">
        <f>'Budget New Projetcts'!AR17</f>
        <v>7649.0889999999999</v>
      </c>
      <c r="AS27" s="6">
        <f>'Budget New Projetcts'!AS17</f>
        <v>7649.0889999999999</v>
      </c>
      <c r="AT27" s="6">
        <f>'Budget New Projetcts'!AT17</f>
        <v>7649.0889999999999</v>
      </c>
      <c r="AU27" s="6">
        <f>'Budget New Projetcts'!AU17</f>
        <v>7649.0889999999999</v>
      </c>
      <c r="AV27" s="6">
        <f>'Budget New Projetcts'!AV17</f>
        <v>7649.0889999999999</v>
      </c>
      <c r="AW27" s="6">
        <f>'Budget New Projetcts'!AW17</f>
        <v>7649.0889999999999</v>
      </c>
      <c r="AX27" s="6">
        <f>'Budget New Projetcts'!AX17</f>
        <v>7649.0889999999999</v>
      </c>
      <c r="AY27" s="6">
        <f>'Budget New Projetcts'!AY17</f>
        <v>7649.0889999999999</v>
      </c>
      <c r="AZ27" s="6">
        <f>'Budget New Projetcts'!AZ17</f>
        <v>7649.0889999999999</v>
      </c>
      <c r="BA27" s="6">
        <f>'Budget New Projetcts'!BA17</f>
        <v>7878.56167</v>
      </c>
      <c r="BB27" s="6">
        <f>'Budget New Projetcts'!BB17</f>
        <v>7878.56167</v>
      </c>
      <c r="BC27" s="6">
        <f>'Budget New Projetcts'!BC17</f>
        <v>7878.56167</v>
      </c>
      <c r="BD27" s="6">
        <f>'Budget New Projetcts'!BD17</f>
        <v>7878.56167</v>
      </c>
      <c r="BE27" s="6">
        <f>'Budget New Projetcts'!BE17</f>
        <v>7878.56167</v>
      </c>
      <c r="BF27" s="6">
        <f>'Budget New Projetcts'!BF17</f>
        <v>7878.56167</v>
      </c>
      <c r="BG27" s="6">
        <f>'Budget New Projetcts'!BG17</f>
        <v>7878.56167</v>
      </c>
      <c r="BH27" s="6">
        <f>'Budget New Projetcts'!BH17</f>
        <v>7878.56167</v>
      </c>
      <c r="BI27" s="6">
        <f>'Budget New Projetcts'!BI17</f>
        <v>7878.56167</v>
      </c>
      <c r="BJ27" s="6">
        <f>'Budget New Projetcts'!BJ17</f>
        <v>7878.56167</v>
      </c>
      <c r="BK27" s="6">
        <f>'Budget New Projetcts'!BK17</f>
        <v>7878.56167</v>
      </c>
      <c r="BL27" s="6">
        <f>'Budget New Projetcts'!BL17</f>
        <v>7878.56167</v>
      </c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18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18"/>
    </row>
    <row r="28" spans="1:100" outlineLevel="1" x14ac:dyDescent="0.3">
      <c r="A28" s="274"/>
      <c r="B28" s="5" t="s">
        <v>59</v>
      </c>
      <c r="C28" s="61">
        <f>SUM(D28:DM28)/SUM($D27:DM27)</f>
        <v>-0.43862784153742612</v>
      </c>
      <c r="D28" s="6">
        <f>'Budget New Projetcts'!D18</f>
        <v>-200000</v>
      </c>
      <c r="E28" s="6">
        <f>'Budget New Projetcts'!E18</f>
        <v>0</v>
      </c>
      <c r="F28" s="6">
        <f>'Budget New Projetcts'!F18</f>
        <v>0</v>
      </c>
      <c r="G28" s="6">
        <f>'Budget New Projetcts'!G18</f>
        <v>0</v>
      </c>
      <c r="H28" s="6">
        <f>'Budget New Projetcts'!H18</f>
        <v>0</v>
      </c>
      <c r="I28" s="6">
        <f>'Budget New Projetcts'!I18</f>
        <v>0</v>
      </c>
      <c r="J28" s="6">
        <f>'Budget New Projetcts'!J18</f>
        <v>0</v>
      </c>
      <c r="K28" s="6">
        <f>'Budget New Projetcts'!K18</f>
        <v>0</v>
      </c>
      <c r="L28" s="6">
        <f>'Budget New Projetcts'!L18</f>
        <v>0</v>
      </c>
      <c r="M28" s="6">
        <f>'Budget New Projetcts'!M18</f>
        <v>0</v>
      </c>
      <c r="N28" s="6">
        <f>'Budget New Projetcts'!N18</f>
        <v>0</v>
      </c>
      <c r="O28" s="6">
        <f>'Budget New Projetcts'!O18</f>
        <v>0</v>
      </c>
      <c r="P28" s="6">
        <f>'Budget New Projetcts'!P18</f>
        <v>0</v>
      </c>
      <c r="Q28" s="6">
        <f>'Budget New Projetcts'!Q18</f>
        <v>0</v>
      </c>
      <c r="R28" s="6">
        <f>'Budget New Projetcts'!R18</f>
        <v>0</v>
      </c>
      <c r="S28" s="6">
        <f>'Budget New Projetcts'!S18</f>
        <v>0</v>
      </c>
      <c r="T28" s="6">
        <f>'Budget New Projetcts'!T18</f>
        <v>0</v>
      </c>
      <c r="U28" s="6">
        <f>'Budget New Projetcts'!U18</f>
        <v>0</v>
      </c>
      <c r="V28" s="6">
        <f>'Budget New Projetcts'!V18</f>
        <v>0</v>
      </c>
      <c r="W28" s="6">
        <f>'Budget New Projetcts'!W18</f>
        <v>0</v>
      </c>
      <c r="X28" s="6">
        <f>'Budget New Projetcts'!X18</f>
        <v>0</v>
      </c>
      <c r="Y28" s="6">
        <f>'Budget New Projetcts'!Y18</f>
        <v>0</v>
      </c>
      <c r="Z28" s="6">
        <f>'Budget New Projetcts'!Z18</f>
        <v>0</v>
      </c>
      <c r="AA28" s="6">
        <f>'Budget New Projetcts'!AA18</f>
        <v>0</v>
      </c>
      <c r="AB28" s="6">
        <f>'Budget New Projetcts'!AB18</f>
        <v>0</v>
      </c>
      <c r="AC28" s="6">
        <f>'Budget New Projetcts'!AC18</f>
        <v>0</v>
      </c>
      <c r="AD28" s="6">
        <f>'Budget New Projetcts'!AD18</f>
        <v>0</v>
      </c>
      <c r="AE28" s="6">
        <f>'Budget New Projetcts'!AE18</f>
        <v>0</v>
      </c>
      <c r="AF28" s="6">
        <f>'Budget New Projetcts'!AF18</f>
        <v>0</v>
      </c>
      <c r="AG28" s="6">
        <f>'Budget New Projetcts'!AG18</f>
        <v>0</v>
      </c>
      <c r="AH28" s="6">
        <f>'Budget New Projetcts'!AH18</f>
        <v>0</v>
      </c>
      <c r="AI28" s="6">
        <f>'Budget New Projetcts'!AI18</f>
        <v>0</v>
      </c>
      <c r="AJ28" s="6">
        <f>'Budget New Projetcts'!AJ18</f>
        <v>0</v>
      </c>
      <c r="AK28" s="6">
        <f>'Budget New Projetcts'!AK18</f>
        <v>0</v>
      </c>
      <c r="AL28" s="6">
        <f>'Budget New Projetcts'!AL18</f>
        <v>0</v>
      </c>
      <c r="AM28" s="6">
        <f>'Budget New Projetcts'!AM18</f>
        <v>0</v>
      </c>
      <c r="AN28" s="6">
        <f>'Budget New Projetcts'!AN18</f>
        <v>0</v>
      </c>
      <c r="AO28" s="6">
        <f>'Budget New Projetcts'!AO18</f>
        <v>0</v>
      </c>
      <c r="AP28" s="6">
        <f>'Budget New Projetcts'!AP18</f>
        <v>0</v>
      </c>
      <c r="AQ28" s="6">
        <f>'Budget New Projetcts'!AQ18</f>
        <v>0</v>
      </c>
      <c r="AR28" s="6">
        <f>'Budget New Projetcts'!AR18</f>
        <v>0</v>
      </c>
      <c r="AS28" s="6">
        <f>'Budget New Projetcts'!AS18</f>
        <v>0</v>
      </c>
      <c r="AT28" s="6">
        <f>'Budget New Projetcts'!AT18</f>
        <v>0</v>
      </c>
      <c r="AU28" s="6">
        <f>'Budget New Projetcts'!AU18</f>
        <v>0</v>
      </c>
      <c r="AV28" s="6">
        <f>'Budget New Projetcts'!AV18</f>
        <v>0</v>
      </c>
      <c r="AW28" s="6">
        <f>'Budget New Projetcts'!AW18</f>
        <v>0</v>
      </c>
      <c r="AX28" s="6">
        <f>'Budget New Projetcts'!AX18</f>
        <v>0</v>
      </c>
      <c r="AY28" s="6">
        <f>'Budget New Projetcts'!AY18</f>
        <v>0</v>
      </c>
      <c r="AZ28" s="6">
        <f>'Budget New Projetcts'!AZ18</f>
        <v>0</v>
      </c>
      <c r="BA28" s="6">
        <f>'Budget New Projetcts'!BA18</f>
        <v>0</v>
      </c>
      <c r="BB28" s="6">
        <f>'Budget New Projetcts'!BB18</f>
        <v>0</v>
      </c>
      <c r="BC28" s="6">
        <f>'Budget New Projetcts'!BC18</f>
        <v>0</v>
      </c>
      <c r="BD28" s="6">
        <f>'Budget New Projetcts'!BD18</f>
        <v>0</v>
      </c>
      <c r="BE28" s="6">
        <f>'Budget New Projetcts'!BE18</f>
        <v>0</v>
      </c>
      <c r="BF28" s="6">
        <f>'Budget New Projetcts'!BF18</f>
        <v>0</v>
      </c>
      <c r="BG28" s="6">
        <f>'Budget New Projetcts'!BG18</f>
        <v>0</v>
      </c>
      <c r="BH28" s="6">
        <f>'Budget New Projetcts'!BH18</f>
        <v>0</v>
      </c>
      <c r="BI28" s="6">
        <f>'Budget New Projetcts'!BI18</f>
        <v>0</v>
      </c>
      <c r="BJ28" s="6">
        <f>'Budget New Projetcts'!BJ18</f>
        <v>0</v>
      </c>
      <c r="BK28" s="6">
        <f>'Budget New Projetcts'!BK18</f>
        <v>0</v>
      </c>
      <c r="BL28" s="6">
        <f>'Budget New Projetcts'!BL18</f>
        <v>0</v>
      </c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18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18"/>
    </row>
    <row r="29" spans="1:100" outlineLevel="1" x14ac:dyDescent="0.3">
      <c r="A29" s="274"/>
      <c r="B29" s="5" t="s">
        <v>60</v>
      </c>
      <c r="C29" s="61">
        <f>SUM(D29:DM29)/SUM($D27:DM27)</f>
        <v>-4.9999999999999996E-2</v>
      </c>
      <c r="D29" s="6">
        <f>'Budget New Projetcts'!D19</f>
        <v>-500</v>
      </c>
      <c r="E29" s="6">
        <f>'Budget New Projetcts'!E19</f>
        <v>-350</v>
      </c>
      <c r="F29" s="6">
        <f>'Budget New Projetcts'!F19</f>
        <v>-350</v>
      </c>
      <c r="G29" s="6">
        <f>'Budget New Projetcts'!G19</f>
        <v>-350</v>
      </c>
      <c r="H29" s="6">
        <f>'Budget New Projetcts'!H19</f>
        <v>-350</v>
      </c>
      <c r="I29" s="6">
        <f>'Budget New Projetcts'!I19</f>
        <v>-350</v>
      </c>
      <c r="J29" s="6">
        <f>'Budget New Projetcts'!J19</f>
        <v>-350</v>
      </c>
      <c r="K29" s="6">
        <f>'Budget New Projetcts'!K19</f>
        <v>-350</v>
      </c>
      <c r="L29" s="6">
        <f>'Budget New Projetcts'!L19</f>
        <v>-350</v>
      </c>
      <c r="M29" s="6">
        <f>'Budget New Projetcts'!M19</f>
        <v>-350</v>
      </c>
      <c r="N29" s="6">
        <f>'Budget New Projetcts'!N19</f>
        <v>-350</v>
      </c>
      <c r="O29" s="6">
        <f>'Budget New Projetcts'!O19</f>
        <v>-350</v>
      </c>
      <c r="P29" s="6">
        <f>'Budget New Projetcts'!P19</f>
        <v>-350</v>
      </c>
      <c r="Q29" s="6">
        <f>'Budget New Projetcts'!Q19</f>
        <v>-360.5</v>
      </c>
      <c r="R29" s="6">
        <f>'Budget New Projetcts'!R19</f>
        <v>-360.5</v>
      </c>
      <c r="S29" s="6">
        <f>'Budget New Projetcts'!S19</f>
        <v>-360.5</v>
      </c>
      <c r="T29" s="6">
        <f>'Budget New Projetcts'!T19</f>
        <v>-360.5</v>
      </c>
      <c r="U29" s="6">
        <f>'Budget New Projetcts'!U19</f>
        <v>-360.5</v>
      </c>
      <c r="V29" s="6">
        <f>'Budget New Projetcts'!V19</f>
        <v>-360.5</v>
      </c>
      <c r="W29" s="6">
        <f>'Budget New Projetcts'!W19</f>
        <v>-360.5</v>
      </c>
      <c r="X29" s="6">
        <f>'Budget New Projetcts'!X19</f>
        <v>-360.5</v>
      </c>
      <c r="Y29" s="6">
        <f>'Budget New Projetcts'!Y19</f>
        <v>-360.5</v>
      </c>
      <c r="Z29" s="6">
        <f>'Budget New Projetcts'!Z19</f>
        <v>-360.5</v>
      </c>
      <c r="AA29" s="6">
        <f>'Budget New Projetcts'!AA19</f>
        <v>-360.5</v>
      </c>
      <c r="AB29" s="6">
        <f>'Budget New Projetcts'!AB19</f>
        <v>-360.5</v>
      </c>
      <c r="AC29" s="6">
        <f>'Budget New Projetcts'!AC19</f>
        <v>-371.31500000000005</v>
      </c>
      <c r="AD29" s="6">
        <f>'Budget New Projetcts'!AD19</f>
        <v>-371.31500000000005</v>
      </c>
      <c r="AE29" s="6">
        <f>'Budget New Projetcts'!AE19</f>
        <v>-371.31500000000005</v>
      </c>
      <c r="AF29" s="6">
        <f>'Budget New Projetcts'!AF19</f>
        <v>-371.31500000000005</v>
      </c>
      <c r="AG29" s="6">
        <f>'Budget New Projetcts'!AG19</f>
        <v>-371.31500000000005</v>
      </c>
      <c r="AH29" s="6">
        <f>'Budget New Projetcts'!AH19</f>
        <v>-371.31500000000005</v>
      </c>
      <c r="AI29" s="6">
        <f>'Budget New Projetcts'!AI19</f>
        <v>-371.31500000000005</v>
      </c>
      <c r="AJ29" s="6">
        <f>'Budget New Projetcts'!AJ19</f>
        <v>-371.31500000000005</v>
      </c>
      <c r="AK29" s="6">
        <f>'Budget New Projetcts'!AK19</f>
        <v>-371.31500000000005</v>
      </c>
      <c r="AL29" s="6">
        <f>'Budget New Projetcts'!AL19</f>
        <v>-371.31500000000005</v>
      </c>
      <c r="AM29" s="6">
        <f>'Budget New Projetcts'!AM19</f>
        <v>-371.31500000000005</v>
      </c>
      <c r="AN29" s="6">
        <f>'Budget New Projetcts'!AN19</f>
        <v>-371.31500000000005</v>
      </c>
      <c r="AO29" s="6">
        <f>'Budget New Projetcts'!AO19</f>
        <v>-382.45445000000001</v>
      </c>
      <c r="AP29" s="6">
        <f>'Budget New Projetcts'!AP19</f>
        <v>-382.45445000000001</v>
      </c>
      <c r="AQ29" s="6">
        <f>'Budget New Projetcts'!AQ19</f>
        <v>-382.45445000000001</v>
      </c>
      <c r="AR29" s="6">
        <f>'Budget New Projetcts'!AR19</f>
        <v>-382.45445000000001</v>
      </c>
      <c r="AS29" s="6">
        <f>'Budget New Projetcts'!AS19</f>
        <v>-382.45445000000001</v>
      </c>
      <c r="AT29" s="6">
        <f>'Budget New Projetcts'!AT19</f>
        <v>-382.45445000000001</v>
      </c>
      <c r="AU29" s="6">
        <f>'Budget New Projetcts'!AU19</f>
        <v>-382.45445000000001</v>
      </c>
      <c r="AV29" s="6">
        <f>'Budget New Projetcts'!AV19</f>
        <v>-382.45445000000001</v>
      </c>
      <c r="AW29" s="6">
        <f>'Budget New Projetcts'!AW19</f>
        <v>-382.45445000000001</v>
      </c>
      <c r="AX29" s="6">
        <f>'Budget New Projetcts'!AX19</f>
        <v>-382.45445000000001</v>
      </c>
      <c r="AY29" s="6">
        <f>'Budget New Projetcts'!AY19</f>
        <v>-382.45445000000001</v>
      </c>
      <c r="AZ29" s="6">
        <f>'Budget New Projetcts'!AZ19</f>
        <v>-382.45445000000001</v>
      </c>
      <c r="BA29" s="6">
        <f>'Budget New Projetcts'!BA19</f>
        <v>-393.92808350000001</v>
      </c>
      <c r="BB29" s="6">
        <f>'Budget New Projetcts'!BB19</f>
        <v>-393.92808350000001</v>
      </c>
      <c r="BC29" s="6">
        <f>'Budget New Projetcts'!BC19</f>
        <v>-393.92808350000001</v>
      </c>
      <c r="BD29" s="6">
        <f>'Budget New Projetcts'!BD19</f>
        <v>-393.92808350000001</v>
      </c>
      <c r="BE29" s="6">
        <f>'Budget New Projetcts'!BE19</f>
        <v>-393.92808350000001</v>
      </c>
      <c r="BF29" s="6">
        <f>'Budget New Projetcts'!BF19</f>
        <v>-393.92808350000001</v>
      </c>
      <c r="BG29" s="6">
        <f>'Budget New Projetcts'!BG19</f>
        <v>-393.92808350000001</v>
      </c>
      <c r="BH29" s="6">
        <f>'Budget New Projetcts'!BH19</f>
        <v>-393.92808350000001</v>
      </c>
      <c r="BI29" s="6">
        <f>'Budget New Projetcts'!BI19</f>
        <v>-393.92808350000001</v>
      </c>
      <c r="BJ29" s="6">
        <f>'Budget New Projetcts'!BJ19</f>
        <v>-393.92808350000001</v>
      </c>
      <c r="BK29" s="6">
        <f>'Budget New Projetcts'!BK19</f>
        <v>-393.92808350000001</v>
      </c>
      <c r="BL29" s="6">
        <f>'Budget New Projetcts'!BL19</f>
        <v>-393.92808350000001</v>
      </c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24"/>
      <c r="BY29" s="11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18"/>
    </row>
    <row r="30" spans="1:100" outlineLevel="1" x14ac:dyDescent="0.3">
      <c r="A30" s="274"/>
      <c r="B30" s="12" t="s">
        <v>61</v>
      </c>
      <c r="C30" s="61">
        <f>SUM(D30:DM30)/SUM($D27:DM27)</f>
        <v>-0.08</v>
      </c>
      <c r="D30" s="6">
        <f>'Budget New Projetcts'!D20</f>
        <v>-800</v>
      </c>
      <c r="E30" s="6">
        <f>'Budget New Projetcts'!E20</f>
        <v>-560</v>
      </c>
      <c r="F30" s="6">
        <f>'Budget New Projetcts'!F20</f>
        <v>-560</v>
      </c>
      <c r="G30" s="6">
        <f>'Budget New Projetcts'!G20</f>
        <v>-560</v>
      </c>
      <c r="H30" s="6">
        <f>'Budget New Projetcts'!H20</f>
        <v>-560</v>
      </c>
      <c r="I30" s="6">
        <f>'Budget New Projetcts'!I20</f>
        <v>-560</v>
      </c>
      <c r="J30" s="6">
        <f>'Budget New Projetcts'!J20</f>
        <v>-560</v>
      </c>
      <c r="K30" s="6">
        <f>'Budget New Projetcts'!K20</f>
        <v>-560</v>
      </c>
      <c r="L30" s="6">
        <f>'Budget New Projetcts'!L20</f>
        <v>-560</v>
      </c>
      <c r="M30" s="6">
        <f>'Budget New Projetcts'!M20</f>
        <v>-560</v>
      </c>
      <c r="N30" s="6">
        <f>'Budget New Projetcts'!N20</f>
        <v>-560</v>
      </c>
      <c r="O30" s="6">
        <f>'Budget New Projetcts'!O20</f>
        <v>-560</v>
      </c>
      <c r="P30" s="6">
        <f>'Budget New Projetcts'!P20</f>
        <v>-560</v>
      </c>
      <c r="Q30" s="6">
        <f>'Budget New Projetcts'!Q20</f>
        <v>-576.80000000000007</v>
      </c>
      <c r="R30" s="6">
        <f>'Budget New Projetcts'!R20</f>
        <v>-576.80000000000007</v>
      </c>
      <c r="S30" s="6">
        <f>'Budget New Projetcts'!S20</f>
        <v>-576.80000000000007</v>
      </c>
      <c r="T30" s="6">
        <f>'Budget New Projetcts'!T20</f>
        <v>-576.80000000000007</v>
      </c>
      <c r="U30" s="6">
        <f>'Budget New Projetcts'!U20</f>
        <v>-576.80000000000007</v>
      </c>
      <c r="V30" s="6">
        <f>'Budget New Projetcts'!V20</f>
        <v>-576.80000000000007</v>
      </c>
      <c r="W30" s="6">
        <f>'Budget New Projetcts'!W20</f>
        <v>-576.80000000000007</v>
      </c>
      <c r="X30" s="6">
        <f>'Budget New Projetcts'!X20</f>
        <v>-576.80000000000007</v>
      </c>
      <c r="Y30" s="6">
        <f>'Budget New Projetcts'!Y20</f>
        <v>-576.80000000000007</v>
      </c>
      <c r="Z30" s="6">
        <f>'Budget New Projetcts'!Z20</f>
        <v>-576.80000000000007</v>
      </c>
      <c r="AA30" s="6">
        <f>'Budget New Projetcts'!AA20</f>
        <v>-576.80000000000007</v>
      </c>
      <c r="AB30" s="6">
        <f>'Budget New Projetcts'!AB20</f>
        <v>-576.80000000000007</v>
      </c>
      <c r="AC30" s="6">
        <f>'Budget New Projetcts'!AC20</f>
        <v>-594.10400000000004</v>
      </c>
      <c r="AD30" s="6">
        <f>'Budget New Projetcts'!AD20</f>
        <v>-594.10400000000004</v>
      </c>
      <c r="AE30" s="6">
        <f>'Budget New Projetcts'!AE20</f>
        <v>-594.10400000000004</v>
      </c>
      <c r="AF30" s="6">
        <f>'Budget New Projetcts'!AF20</f>
        <v>-594.10400000000004</v>
      </c>
      <c r="AG30" s="6">
        <f>'Budget New Projetcts'!AG20</f>
        <v>-594.10400000000004</v>
      </c>
      <c r="AH30" s="6">
        <f>'Budget New Projetcts'!AH20</f>
        <v>-594.10400000000004</v>
      </c>
      <c r="AI30" s="6">
        <f>'Budget New Projetcts'!AI20</f>
        <v>-594.10400000000004</v>
      </c>
      <c r="AJ30" s="6">
        <f>'Budget New Projetcts'!AJ20</f>
        <v>-594.10400000000004</v>
      </c>
      <c r="AK30" s="6">
        <f>'Budget New Projetcts'!AK20</f>
        <v>-594.10400000000004</v>
      </c>
      <c r="AL30" s="6">
        <f>'Budget New Projetcts'!AL20</f>
        <v>-594.10400000000004</v>
      </c>
      <c r="AM30" s="6">
        <f>'Budget New Projetcts'!AM20</f>
        <v>-594.10400000000004</v>
      </c>
      <c r="AN30" s="6">
        <f>'Budget New Projetcts'!AN20</f>
        <v>-594.10400000000004</v>
      </c>
      <c r="AO30" s="6">
        <f>'Budget New Projetcts'!AO20</f>
        <v>-611.92712000000006</v>
      </c>
      <c r="AP30" s="6">
        <f>'Budget New Projetcts'!AP20</f>
        <v>-611.92712000000006</v>
      </c>
      <c r="AQ30" s="6">
        <f>'Budget New Projetcts'!AQ20</f>
        <v>-611.92712000000006</v>
      </c>
      <c r="AR30" s="6">
        <f>'Budget New Projetcts'!AR20</f>
        <v>-611.92712000000006</v>
      </c>
      <c r="AS30" s="6">
        <f>'Budget New Projetcts'!AS20</f>
        <v>-611.92712000000006</v>
      </c>
      <c r="AT30" s="6">
        <f>'Budget New Projetcts'!AT20</f>
        <v>-611.92712000000006</v>
      </c>
      <c r="AU30" s="6">
        <f>'Budget New Projetcts'!AU20</f>
        <v>-611.92712000000006</v>
      </c>
      <c r="AV30" s="6">
        <f>'Budget New Projetcts'!AV20</f>
        <v>-611.92712000000006</v>
      </c>
      <c r="AW30" s="6">
        <f>'Budget New Projetcts'!AW20</f>
        <v>-611.92712000000006</v>
      </c>
      <c r="AX30" s="6">
        <f>'Budget New Projetcts'!AX20</f>
        <v>-611.92712000000006</v>
      </c>
      <c r="AY30" s="6">
        <f>'Budget New Projetcts'!AY20</f>
        <v>-611.92712000000006</v>
      </c>
      <c r="AZ30" s="6">
        <f>'Budget New Projetcts'!AZ20</f>
        <v>-611.92712000000006</v>
      </c>
      <c r="BA30" s="6">
        <f>'Budget New Projetcts'!BA20</f>
        <v>-630.28493360000004</v>
      </c>
      <c r="BB30" s="6">
        <f>'Budget New Projetcts'!BB20</f>
        <v>-630.28493360000004</v>
      </c>
      <c r="BC30" s="6">
        <f>'Budget New Projetcts'!BC20</f>
        <v>-630.28493360000004</v>
      </c>
      <c r="BD30" s="6">
        <f>'Budget New Projetcts'!BD20</f>
        <v>-630.28493360000004</v>
      </c>
      <c r="BE30" s="6">
        <f>'Budget New Projetcts'!BE20</f>
        <v>-630.28493360000004</v>
      </c>
      <c r="BF30" s="6">
        <f>'Budget New Projetcts'!BF20</f>
        <v>-630.28493360000004</v>
      </c>
      <c r="BG30" s="6">
        <f>'Budget New Projetcts'!BG20</f>
        <v>-630.28493360000004</v>
      </c>
      <c r="BH30" s="6">
        <f>'Budget New Projetcts'!BH20</f>
        <v>-630.28493360000004</v>
      </c>
      <c r="BI30" s="6">
        <f>'Budget New Projetcts'!BI20</f>
        <v>-630.28493360000004</v>
      </c>
      <c r="BJ30" s="6">
        <f>'Budget New Projetcts'!BJ20</f>
        <v>-630.28493360000004</v>
      </c>
      <c r="BK30" s="6">
        <f>'Budget New Projetcts'!BK20</f>
        <v>-630.28493360000004</v>
      </c>
      <c r="BL30" s="6">
        <f>'Budget New Projetcts'!BL20</f>
        <v>-630.28493360000004</v>
      </c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24"/>
      <c r="BY30" s="11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18"/>
    </row>
    <row r="31" spans="1:100" ht="15" outlineLevel="1" thickBot="1" x14ac:dyDescent="0.35">
      <c r="A31" s="274">
        <f>NPV((1+'Budget New Projetcts'!$C$7)^(1/12)-1,'Cashflow New Projects'!D31:CV31)</f>
        <v>142618.8200349684</v>
      </c>
      <c r="B31" s="5" t="s">
        <v>62</v>
      </c>
      <c r="C31" s="61">
        <f>SUM(D31:DM31)/SUM($D27:DM27)</f>
        <v>0.43137215846257376</v>
      </c>
      <c r="D31" s="6">
        <f>'Budget New Projetcts'!D21</f>
        <v>-191300</v>
      </c>
      <c r="E31" s="6">
        <f>'Budget New Projetcts'!E21</f>
        <v>6090</v>
      </c>
      <c r="F31" s="6">
        <f>'Budget New Projetcts'!F21</f>
        <v>6090</v>
      </c>
      <c r="G31" s="6">
        <f>'Budget New Projetcts'!G21</f>
        <v>6090</v>
      </c>
      <c r="H31" s="6">
        <f>'Budget New Projetcts'!H21</f>
        <v>6090</v>
      </c>
      <c r="I31" s="6">
        <f>'Budget New Projetcts'!I21</f>
        <v>6090</v>
      </c>
      <c r="J31" s="6">
        <f>'Budget New Projetcts'!J21</f>
        <v>6090</v>
      </c>
      <c r="K31" s="6">
        <f>'Budget New Projetcts'!K21</f>
        <v>6090</v>
      </c>
      <c r="L31" s="6">
        <f>'Budget New Projetcts'!L21</f>
        <v>6090</v>
      </c>
      <c r="M31" s="6">
        <f>'Budget New Projetcts'!M21</f>
        <v>6090</v>
      </c>
      <c r="N31" s="6">
        <f>'Budget New Projetcts'!N21</f>
        <v>6090</v>
      </c>
      <c r="O31" s="6">
        <f>'Budget New Projetcts'!O21</f>
        <v>6090</v>
      </c>
      <c r="P31" s="6">
        <f>'Budget New Projetcts'!P21</f>
        <v>6090</v>
      </c>
      <c r="Q31" s="6">
        <f>'Budget New Projetcts'!Q21</f>
        <v>6272.7</v>
      </c>
      <c r="R31" s="6">
        <f>'Budget New Projetcts'!R21</f>
        <v>6272.7</v>
      </c>
      <c r="S31" s="6">
        <f>'Budget New Projetcts'!S21</f>
        <v>6272.7</v>
      </c>
      <c r="T31" s="6">
        <f>'Budget New Projetcts'!T21</f>
        <v>6272.7</v>
      </c>
      <c r="U31" s="6">
        <f>'Budget New Projetcts'!U21</f>
        <v>6272.7</v>
      </c>
      <c r="V31" s="6">
        <f>'Budget New Projetcts'!V21</f>
        <v>6272.7</v>
      </c>
      <c r="W31" s="6">
        <f>'Budget New Projetcts'!W21</f>
        <v>6272.7</v>
      </c>
      <c r="X31" s="6">
        <f>'Budget New Projetcts'!X21</f>
        <v>6272.7</v>
      </c>
      <c r="Y31" s="6">
        <f>'Budget New Projetcts'!Y21</f>
        <v>6272.7</v>
      </c>
      <c r="Z31" s="6">
        <f>'Budget New Projetcts'!Z21</f>
        <v>6272.7</v>
      </c>
      <c r="AA31" s="6">
        <f>'Budget New Projetcts'!AA21</f>
        <v>6272.7</v>
      </c>
      <c r="AB31" s="6">
        <f>'Budget New Projetcts'!AB21</f>
        <v>6272.7</v>
      </c>
      <c r="AC31" s="6">
        <f>'Budget New Projetcts'!AC21</f>
        <v>6460.8810000000003</v>
      </c>
      <c r="AD31" s="6">
        <f>'Budget New Projetcts'!AD21</f>
        <v>6460.8810000000003</v>
      </c>
      <c r="AE31" s="6">
        <f>'Budget New Projetcts'!AE21</f>
        <v>6460.8810000000003</v>
      </c>
      <c r="AF31" s="6">
        <f>'Budget New Projetcts'!AF21</f>
        <v>6460.8810000000003</v>
      </c>
      <c r="AG31" s="6">
        <f>'Budget New Projetcts'!AG21</f>
        <v>6460.8810000000003</v>
      </c>
      <c r="AH31" s="6">
        <f>'Budget New Projetcts'!AH21</f>
        <v>6460.8810000000003</v>
      </c>
      <c r="AI31" s="6">
        <f>'Budget New Projetcts'!AI21</f>
        <v>6460.8810000000003</v>
      </c>
      <c r="AJ31" s="6">
        <f>'Budget New Projetcts'!AJ21</f>
        <v>6460.8810000000003</v>
      </c>
      <c r="AK31" s="6">
        <f>'Budget New Projetcts'!AK21</f>
        <v>6460.8810000000003</v>
      </c>
      <c r="AL31" s="6">
        <f>'Budget New Projetcts'!AL21</f>
        <v>6460.8810000000003</v>
      </c>
      <c r="AM31" s="6">
        <f>'Budget New Projetcts'!AM21</f>
        <v>6460.8810000000003</v>
      </c>
      <c r="AN31" s="6">
        <f>'Budget New Projetcts'!AN21</f>
        <v>6460.8810000000003</v>
      </c>
      <c r="AO31" s="6">
        <f>'Budget New Projetcts'!AO21</f>
        <v>6654.7074299999995</v>
      </c>
      <c r="AP31" s="6">
        <f>'Budget New Projetcts'!AP21</f>
        <v>6654.7074299999995</v>
      </c>
      <c r="AQ31" s="6">
        <f>'Budget New Projetcts'!AQ21</f>
        <v>6654.7074299999995</v>
      </c>
      <c r="AR31" s="6">
        <f>'Budget New Projetcts'!AR21</f>
        <v>6654.7074299999995</v>
      </c>
      <c r="AS31" s="6">
        <f>'Budget New Projetcts'!AS21</f>
        <v>6654.7074299999995</v>
      </c>
      <c r="AT31" s="6">
        <f>'Budget New Projetcts'!AT21</f>
        <v>6654.7074299999995</v>
      </c>
      <c r="AU31" s="6">
        <f>'Budget New Projetcts'!AU21</f>
        <v>6654.7074299999995</v>
      </c>
      <c r="AV31" s="6">
        <f>'Budget New Projetcts'!AV21</f>
        <v>6654.7074299999995</v>
      </c>
      <c r="AW31" s="6">
        <f>'Budget New Projetcts'!AW21</f>
        <v>6654.7074299999995</v>
      </c>
      <c r="AX31" s="6">
        <f>'Budget New Projetcts'!AX21</f>
        <v>6654.7074299999995</v>
      </c>
      <c r="AY31" s="6">
        <f>'Budget New Projetcts'!AY21</f>
        <v>6654.7074299999995</v>
      </c>
      <c r="AZ31" s="6">
        <f>'Budget New Projetcts'!AZ21</f>
        <v>6654.7074299999995</v>
      </c>
      <c r="BA31" s="6">
        <f>'Budget New Projetcts'!BA21</f>
        <v>6854.3486529000002</v>
      </c>
      <c r="BB31" s="6">
        <f>'Budget New Projetcts'!BB21</f>
        <v>6854.3486529000002</v>
      </c>
      <c r="BC31" s="6">
        <f>'Budget New Projetcts'!BC21</f>
        <v>6854.3486529000002</v>
      </c>
      <c r="BD31" s="6">
        <f>'Budget New Projetcts'!BD21</f>
        <v>6854.3486529000002</v>
      </c>
      <c r="BE31" s="6">
        <f>'Budget New Projetcts'!BE21</f>
        <v>6854.3486529000002</v>
      </c>
      <c r="BF31" s="6">
        <f>'Budget New Projetcts'!BF21</f>
        <v>6854.3486529000002</v>
      </c>
      <c r="BG31" s="6">
        <f>'Budget New Projetcts'!BG21</f>
        <v>6854.3486529000002</v>
      </c>
      <c r="BH31" s="6">
        <f>'Budget New Projetcts'!BH21</f>
        <v>6854.3486529000002</v>
      </c>
      <c r="BI31" s="6">
        <f>'Budget New Projetcts'!BI21</f>
        <v>6854.3486529000002</v>
      </c>
      <c r="BJ31" s="6">
        <f>'Budget New Projetcts'!BJ21</f>
        <v>6854.3486529000002</v>
      </c>
      <c r="BK31" s="6">
        <f>'Budget New Projetcts'!BK21</f>
        <v>6854.3486529000002</v>
      </c>
      <c r="BL31" s="6">
        <f>'Budget New Projetcts'!BL21</f>
        <v>6854.3486529000002</v>
      </c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24"/>
      <c r="BY31" s="11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18"/>
    </row>
    <row r="32" spans="1:100" ht="15" outlineLevel="1" thickBot="1" x14ac:dyDescent="0.35">
      <c r="A32" s="274"/>
      <c r="B32" s="34" t="s">
        <v>105</v>
      </c>
      <c r="C32" s="35"/>
      <c r="D32" s="35" t="s">
        <v>63</v>
      </c>
      <c r="E32" s="209">
        <v>43831</v>
      </c>
      <c r="F32" s="209">
        <v>43862</v>
      </c>
      <c r="G32" s="209">
        <v>43891</v>
      </c>
      <c r="H32" s="209">
        <v>43922</v>
      </c>
      <c r="I32" s="209">
        <v>43952</v>
      </c>
      <c r="J32" s="209">
        <v>43983</v>
      </c>
      <c r="K32" s="209">
        <v>44013</v>
      </c>
      <c r="L32" s="209">
        <v>44044</v>
      </c>
      <c r="M32" s="209">
        <v>44075</v>
      </c>
      <c r="N32" s="209">
        <v>44105</v>
      </c>
      <c r="O32" s="209">
        <v>44136</v>
      </c>
      <c r="P32" s="209">
        <v>44166</v>
      </c>
      <c r="Q32" s="209">
        <v>44197</v>
      </c>
      <c r="R32" s="209">
        <v>44228</v>
      </c>
      <c r="S32" s="209">
        <v>44256</v>
      </c>
      <c r="T32" s="209">
        <v>44287</v>
      </c>
      <c r="U32" s="209">
        <v>44317</v>
      </c>
      <c r="V32" s="209">
        <v>44348</v>
      </c>
      <c r="W32" s="209">
        <v>44378</v>
      </c>
      <c r="X32" s="209">
        <v>44409</v>
      </c>
      <c r="Y32" s="209">
        <v>44440</v>
      </c>
      <c r="Z32" s="209">
        <v>44470</v>
      </c>
      <c r="AA32" s="209">
        <v>44501</v>
      </c>
      <c r="AB32" s="209">
        <v>44531</v>
      </c>
      <c r="AC32" s="209">
        <v>44562</v>
      </c>
      <c r="AD32" s="209">
        <v>44593</v>
      </c>
      <c r="AE32" s="209">
        <v>44621</v>
      </c>
      <c r="AF32" s="209">
        <v>44652</v>
      </c>
      <c r="AG32" s="209">
        <v>44682</v>
      </c>
      <c r="AH32" s="209">
        <v>44713</v>
      </c>
      <c r="AI32" s="209">
        <v>44743</v>
      </c>
      <c r="AJ32" s="209">
        <v>44774</v>
      </c>
      <c r="AK32" s="209">
        <v>44805</v>
      </c>
      <c r="AL32" s="209">
        <v>44835</v>
      </c>
      <c r="AM32" s="209">
        <v>44866</v>
      </c>
      <c r="AN32" s="209">
        <v>44896</v>
      </c>
      <c r="AO32" s="209">
        <v>44927</v>
      </c>
      <c r="AP32" s="209">
        <v>44958</v>
      </c>
      <c r="AQ32" s="209">
        <v>44986</v>
      </c>
      <c r="AR32" s="209">
        <v>45017</v>
      </c>
      <c r="AS32" s="209">
        <v>45047</v>
      </c>
      <c r="AT32" s="209">
        <v>45078</v>
      </c>
      <c r="AU32" s="209">
        <v>45108</v>
      </c>
      <c r="AV32" s="209">
        <v>45139</v>
      </c>
      <c r="AW32" s="209">
        <v>45170</v>
      </c>
      <c r="AX32" s="209">
        <v>45200</v>
      </c>
      <c r="AY32" s="209">
        <v>45231</v>
      </c>
      <c r="AZ32" s="209">
        <v>45261</v>
      </c>
      <c r="BA32" s="209">
        <v>45292</v>
      </c>
      <c r="BB32" s="209">
        <v>45323</v>
      </c>
      <c r="BC32" s="209">
        <v>45352</v>
      </c>
      <c r="BD32" s="209">
        <v>45383</v>
      </c>
      <c r="BE32" s="209">
        <v>45413</v>
      </c>
      <c r="BF32" s="209">
        <v>45444</v>
      </c>
      <c r="BG32" s="209">
        <v>45474</v>
      </c>
      <c r="BH32" s="209">
        <v>45505</v>
      </c>
      <c r="BI32" s="209">
        <v>45536</v>
      </c>
      <c r="BJ32" s="209">
        <v>45566</v>
      </c>
      <c r="BK32" s="209">
        <v>45597</v>
      </c>
      <c r="BL32" s="209">
        <v>45627</v>
      </c>
      <c r="BM32" s="209">
        <v>45658</v>
      </c>
      <c r="BN32" s="209">
        <v>45689</v>
      </c>
      <c r="BO32" s="209">
        <v>45717</v>
      </c>
      <c r="BP32" s="209">
        <v>45748</v>
      </c>
      <c r="BQ32" s="209">
        <v>45778</v>
      </c>
      <c r="BR32" s="209">
        <v>45809</v>
      </c>
      <c r="BS32" s="209">
        <v>45839</v>
      </c>
      <c r="BT32" s="209">
        <v>45870</v>
      </c>
      <c r="BU32" s="209">
        <v>45901</v>
      </c>
      <c r="BV32" s="209">
        <v>45931</v>
      </c>
      <c r="BW32" s="209">
        <v>45962</v>
      </c>
      <c r="BX32" s="213">
        <v>45992</v>
      </c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18"/>
    </row>
    <row r="33" spans="1:100" outlineLevel="1" x14ac:dyDescent="0.3">
      <c r="A33" s="274"/>
      <c r="B33" s="2" t="s">
        <v>58</v>
      </c>
      <c r="C33" s="61">
        <f>SUM(D33:DM33)/SUM($D33:DM33)</f>
        <v>1</v>
      </c>
      <c r="D33" s="6">
        <v>0</v>
      </c>
      <c r="E33" s="6">
        <v>0</v>
      </c>
      <c r="F33" s="6">
        <v>0</v>
      </c>
      <c r="G33" s="6">
        <f>D27</f>
        <v>10000</v>
      </c>
      <c r="H33" s="6">
        <f t="shared" ref="H33:BN37" si="51">E27</f>
        <v>7000</v>
      </c>
      <c r="I33" s="6">
        <f t="shared" si="51"/>
        <v>7000</v>
      </c>
      <c r="J33" s="6">
        <f t="shared" si="51"/>
        <v>7000</v>
      </c>
      <c r="K33" s="6">
        <f t="shared" si="51"/>
        <v>7000</v>
      </c>
      <c r="L33" s="6">
        <f t="shared" si="51"/>
        <v>7000</v>
      </c>
      <c r="M33" s="6">
        <f t="shared" si="51"/>
        <v>7000</v>
      </c>
      <c r="N33" s="6">
        <f t="shared" si="51"/>
        <v>7000</v>
      </c>
      <c r="O33" s="6">
        <f t="shared" si="51"/>
        <v>7000</v>
      </c>
      <c r="P33" s="6">
        <f t="shared" si="51"/>
        <v>7000</v>
      </c>
      <c r="Q33" s="6">
        <f t="shared" si="51"/>
        <v>7000</v>
      </c>
      <c r="R33" s="6">
        <f t="shared" si="51"/>
        <v>7000</v>
      </c>
      <c r="S33" s="6">
        <f t="shared" si="51"/>
        <v>7000</v>
      </c>
      <c r="T33" s="6">
        <f t="shared" si="51"/>
        <v>7210</v>
      </c>
      <c r="U33" s="6">
        <f t="shared" si="51"/>
        <v>7210</v>
      </c>
      <c r="V33" s="6">
        <f t="shared" si="51"/>
        <v>7210</v>
      </c>
      <c r="W33" s="6">
        <f t="shared" si="51"/>
        <v>7210</v>
      </c>
      <c r="X33" s="6">
        <f t="shared" si="51"/>
        <v>7210</v>
      </c>
      <c r="Y33" s="6">
        <f t="shared" si="51"/>
        <v>7210</v>
      </c>
      <c r="Z33" s="6">
        <f t="shared" si="51"/>
        <v>7210</v>
      </c>
      <c r="AA33" s="6">
        <f t="shared" si="51"/>
        <v>7210</v>
      </c>
      <c r="AB33" s="6">
        <f t="shared" si="51"/>
        <v>7210</v>
      </c>
      <c r="AC33" s="6">
        <f t="shared" si="51"/>
        <v>7210</v>
      </c>
      <c r="AD33" s="6">
        <f t="shared" si="51"/>
        <v>7210</v>
      </c>
      <c r="AE33" s="6">
        <f t="shared" si="51"/>
        <v>7210</v>
      </c>
      <c r="AF33" s="6">
        <f t="shared" si="51"/>
        <v>7426.3</v>
      </c>
      <c r="AG33" s="6">
        <f t="shared" si="51"/>
        <v>7426.3</v>
      </c>
      <c r="AH33" s="6">
        <f t="shared" si="51"/>
        <v>7426.3</v>
      </c>
      <c r="AI33" s="6">
        <f t="shared" si="51"/>
        <v>7426.3</v>
      </c>
      <c r="AJ33" s="6">
        <f t="shared" si="51"/>
        <v>7426.3</v>
      </c>
      <c r="AK33" s="6">
        <f t="shared" si="51"/>
        <v>7426.3</v>
      </c>
      <c r="AL33" s="6">
        <f t="shared" si="51"/>
        <v>7426.3</v>
      </c>
      <c r="AM33" s="6">
        <f t="shared" si="51"/>
        <v>7426.3</v>
      </c>
      <c r="AN33" s="6">
        <f t="shared" si="51"/>
        <v>7426.3</v>
      </c>
      <c r="AO33" s="6">
        <f t="shared" si="51"/>
        <v>7426.3</v>
      </c>
      <c r="AP33" s="6">
        <f t="shared" si="51"/>
        <v>7426.3</v>
      </c>
      <c r="AQ33" s="6">
        <f t="shared" si="51"/>
        <v>7426.3</v>
      </c>
      <c r="AR33" s="6">
        <f t="shared" si="51"/>
        <v>7649.0889999999999</v>
      </c>
      <c r="AS33" s="6">
        <f t="shared" si="51"/>
        <v>7649.0889999999999</v>
      </c>
      <c r="AT33" s="6">
        <f t="shared" si="51"/>
        <v>7649.0889999999999</v>
      </c>
      <c r="AU33" s="6">
        <f t="shared" si="51"/>
        <v>7649.0889999999999</v>
      </c>
      <c r="AV33" s="6">
        <f t="shared" si="51"/>
        <v>7649.0889999999999</v>
      </c>
      <c r="AW33" s="6">
        <f t="shared" si="51"/>
        <v>7649.0889999999999</v>
      </c>
      <c r="AX33" s="6">
        <f t="shared" si="51"/>
        <v>7649.0889999999999</v>
      </c>
      <c r="AY33" s="6">
        <f t="shared" si="51"/>
        <v>7649.0889999999999</v>
      </c>
      <c r="AZ33" s="6">
        <f t="shared" si="51"/>
        <v>7649.0889999999999</v>
      </c>
      <c r="BA33" s="6">
        <f t="shared" si="51"/>
        <v>7649.0889999999999</v>
      </c>
      <c r="BB33" s="6">
        <f t="shared" si="51"/>
        <v>7649.0889999999999</v>
      </c>
      <c r="BC33" s="6">
        <f t="shared" si="51"/>
        <v>7649.0889999999999</v>
      </c>
      <c r="BD33" s="6">
        <f t="shared" si="51"/>
        <v>7878.56167</v>
      </c>
      <c r="BE33" s="6">
        <f t="shared" si="51"/>
        <v>7878.56167</v>
      </c>
      <c r="BF33" s="6">
        <f t="shared" si="51"/>
        <v>7878.56167</v>
      </c>
      <c r="BG33" s="6">
        <f t="shared" si="51"/>
        <v>7878.56167</v>
      </c>
      <c r="BH33" s="6">
        <f t="shared" si="51"/>
        <v>7878.56167</v>
      </c>
      <c r="BI33" s="6">
        <f t="shared" si="51"/>
        <v>7878.56167</v>
      </c>
      <c r="BJ33" s="6">
        <f t="shared" si="51"/>
        <v>7878.56167</v>
      </c>
      <c r="BK33" s="6">
        <f t="shared" si="51"/>
        <v>7878.56167</v>
      </c>
      <c r="BL33" s="6">
        <f t="shared" si="51"/>
        <v>7878.56167</v>
      </c>
      <c r="BM33" s="6">
        <f t="shared" si="51"/>
        <v>7878.56167</v>
      </c>
      <c r="BN33" s="6">
        <f t="shared" si="51"/>
        <v>7878.56167</v>
      </c>
      <c r="BO33" s="6">
        <f>BL27</f>
        <v>7878.56167</v>
      </c>
      <c r="BP33" s="6">
        <f>BM27</f>
        <v>0</v>
      </c>
      <c r="BQ33" s="79"/>
      <c r="BR33" s="79"/>
      <c r="BS33" s="79"/>
      <c r="BT33" s="79"/>
      <c r="BU33" s="79"/>
      <c r="BV33" s="79"/>
      <c r="BW33" s="79"/>
      <c r="BX33" s="18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18"/>
    </row>
    <row r="34" spans="1:100" outlineLevel="1" x14ac:dyDescent="0.3">
      <c r="A34" s="274"/>
      <c r="B34" s="5" t="s">
        <v>59</v>
      </c>
      <c r="C34" s="61">
        <f>SUM(D34:DM34)/SUM($D33:DM33)</f>
        <v>-0.43862784153742612</v>
      </c>
      <c r="D34" s="6">
        <v>0</v>
      </c>
      <c r="E34" s="6">
        <v>0</v>
      </c>
      <c r="F34" s="6">
        <v>0</v>
      </c>
      <c r="G34" s="6">
        <f t="shared" ref="G34:G37" si="52">D28</f>
        <v>-200000</v>
      </c>
      <c r="H34" s="6">
        <f t="shared" si="51"/>
        <v>0</v>
      </c>
      <c r="I34" s="6">
        <f t="shared" si="51"/>
        <v>0</v>
      </c>
      <c r="J34" s="6">
        <f t="shared" si="51"/>
        <v>0</v>
      </c>
      <c r="K34" s="6">
        <f t="shared" si="51"/>
        <v>0</v>
      </c>
      <c r="L34" s="6">
        <f t="shared" si="51"/>
        <v>0</v>
      </c>
      <c r="M34" s="6">
        <f t="shared" si="51"/>
        <v>0</v>
      </c>
      <c r="N34" s="6">
        <f t="shared" si="51"/>
        <v>0</v>
      </c>
      <c r="O34" s="6">
        <f t="shared" si="51"/>
        <v>0</v>
      </c>
      <c r="P34" s="6">
        <f t="shared" si="51"/>
        <v>0</v>
      </c>
      <c r="Q34" s="6">
        <f t="shared" si="51"/>
        <v>0</v>
      </c>
      <c r="R34" s="6">
        <f t="shared" si="51"/>
        <v>0</v>
      </c>
      <c r="S34" s="6">
        <f t="shared" si="51"/>
        <v>0</v>
      </c>
      <c r="T34" s="6">
        <f t="shared" si="51"/>
        <v>0</v>
      </c>
      <c r="U34" s="6">
        <f t="shared" si="51"/>
        <v>0</v>
      </c>
      <c r="V34" s="6">
        <f t="shared" si="51"/>
        <v>0</v>
      </c>
      <c r="W34" s="6">
        <f t="shared" si="51"/>
        <v>0</v>
      </c>
      <c r="X34" s="6">
        <f t="shared" si="51"/>
        <v>0</v>
      </c>
      <c r="Y34" s="6">
        <f t="shared" si="51"/>
        <v>0</v>
      </c>
      <c r="Z34" s="6">
        <f t="shared" si="51"/>
        <v>0</v>
      </c>
      <c r="AA34" s="6">
        <f t="shared" si="51"/>
        <v>0</v>
      </c>
      <c r="AB34" s="6">
        <f t="shared" si="51"/>
        <v>0</v>
      </c>
      <c r="AC34" s="6">
        <f t="shared" si="51"/>
        <v>0</v>
      </c>
      <c r="AD34" s="6">
        <f t="shared" si="51"/>
        <v>0</v>
      </c>
      <c r="AE34" s="6">
        <f t="shared" si="51"/>
        <v>0</v>
      </c>
      <c r="AF34" s="6">
        <f t="shared" si="51"/>
        <v>0</v>
      </c>
      <c r="AG34" s="6">
        <f t="shared" si="51"/>
        <v>0</v>
      </c>
      <c r="AH34" s="6">
        <f t="shared" si="51"/>
        <v>0</v>
      </c>
      <c r="AI34" s="6">
        <f t="shared" si="51"/>
        <v>0</v>
      </c>
      <c r="AJ34" s="6">
        <f t="shared" si="51"/>
        <v>0</v>
      </c>
      <c r="AK34" s="6">
        <f t="shared" si="51"/>
        <v>0</v>
      </c>
      <c r="AL34" s="6">
        <f t="shared" si="51"/>
        <v>0</v>
      </c>
      <c r="AM34" s="6">
        <f t="shared" si="51"/>
        <v>0</v>
      </c>
      <c r="AN34" s="6">
        <f t="shared" si="51"/>
        <v>0</v>
      </c>
      <c r="AO34" s="6">
        <f t="shared" si="51"/>
        <v>0</v>
      </c>
      <c r="AP34" s="6">
        <f t="shared" si="51"/>
        <v>0</v>
      </c>
      <c r="AQ34" s="6">
        <f t="shared" si="51"/>
        <v>0</v>
      </c>
      <c r="AR34" s="6">
        <f t="shared" si="51"/>
        <v>0</v>
      </c>
      <c r="AS34" s="6">
        <f t="shared" si="51"/>
        <v>0</v>
      </c>
      <c r="AT34" s="6">
        <f t="shared" si="51"/>
        <v>0</v>
      </c>
      <c r="AU34" s="6">
        <f t="shared" si="51"/>
        <v>0</v>
      </c>
      <c r="AV34" s="6">
        <f t="shared" si="51"/>
        <v>0</v>
      </c>
      <c r="AW34" s="6">
        <f t="shared" si="51"/>
        <v>0</v>
      </c>
      <c r="AX34" s="6">
        <f t="shared" si="51"/>
        <v>0</v>
      </c>
      <c r="AY34" s="6">
        <f t="shared" si="51"/>
        <v>0</v>
      </c>
      <c r="AZ34" s="6">
        <f t="shared" si="51"/>
        <v>0</v>
      </c>
      <c r="BA34" s="6">
        <f t="shared" si="51"/>
        <v>0</v>
      </c>
      <c r="BB34" s="6">
        <f t="shared" si="51"/>
        <v>0</v>
      </c>
      <c r="BC34" s="6">
        <f t="shared" si="51"/>
        <v>0</v>
      </c>
      <c r="BD34" s="6">
        <f t="shared" si="51"/>
        <v>0</v>
      </c>
      <c r="BE34" s="6">
        <f t="shared" si="51"/>
        <v>0</v>
      </c>
      <c r="BF34" s="6">
        <f t="shared" si="51"/>
        <v>0</v>
      </c>
      <c r="BG34" s="6">
        <f t="shared" si="51"/>
        <v>0</v>
      </c>
      <c r="BH34" s="6">
        <f t="shared" si="51"/>
        <v>0</v>
      </c>
      <c r="BI34" s="6">
        <f t="shared" si="51"/>
        <v>0</v>
      </c>
      <c r="BJ34" s="6">
        <f t="shared" si="51"/>
        <v>0</v>
      </c>
      <c r="BK34" s="6">
        <f t="shared" si="51"/>
        <v>0</v>
      </c>
      <c r="BL34" s="6">
        <f t="shared" si="51"/>
        <v>0</v>
      </c>
      <c r="BM34" s="6">
        <f t="shared" si="51"/>
        <v>0</v>
      </c>
      <c r="BN34" s="6">
        <f t="shared" si="51"/>
        <v>0</v>
      </c>
      <c r="BO34" s="6">
        <f t="shared" ref="BO34:BP37" si="53">BL28</f>
        <v>0</v>
      </c>
      <c r="BP34" s="6">
        <f t="shared" si="53"/>
        <v>0</v>
      </c>
      <c r="BQ34" s="165"/>
      <c r="BR34" s="165"/>
      <c r="BS34" s="165"/>
      <c r="BT34" s="165"/>
      <c r="BU34" s="165"/>
      <c r="BV34" s="165"/>
      <c r="BW34" s="165"/>
      <c r="BX34" s="214"/>
      <c r="BY34" s="165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18"/>
    </row>
    <row r="35" spans="1:100" outlineLevel="1" x14ac:dyDescent="0.3">
      <c r="A35" s="274"/>
      <c r="B35" s="5" t="s">
        <v>60</v>
      </c>
      <c r="C35" s="61">
        <f>SUM(D35:DM35)/SUM($D33:DM33)</f>
        <v>-4.9999999999999996E-2</v>
      </c>
      <c r="D35" s="6">
        <v>0</v>
      </c>
      <c r="E35" s="6">
        <v>0</v>
      </c>
      <c r="F35" s="6">
        <v>0</v>
      </c>
      <c r="G35" s="6">
        <f t="shared" si="52"/>
        <v>-500</v>
      </c>
      <c r="H35" s="6">
        <f t="shared" si="51"/>
        <v>-350</v>
      </c>
      <c r="I35" s="6">
        <f t="shared" si="51"/>
        <v>-350</v>
      </c>
      <c r="J35" s="6">
        <f t="shared" si="51"/>
        <v>-350</v>
      </c>
      <c r="K35" s="6">
        <f t="shared" si="51"/>
        <v>-350</v>
      </c>
      <c r="L35" s="6">
        <f t="shared" si="51"/>
        <v>-350</v>
      </c>
      <c r="M35" s="6">
        <f t="shared" si="51"/>
        <v>-350</v>
      </c>
      <c r="N35" s="6">
        <f t="shared" si="51"/>
        <v>-350</v>
      </c>
      <c r="O35" s="6">
        <f t="shared" si="51"/>
        <v>-350</v>
      </c>
      <c r="P35" s="6">
        <f t="shared" si="51"/>
        <v>-350</v>
      </c>
      <c r="Q35" s="6">
        <f t="shared" si="51"/>
        <v>-350</v>
      </c>
      <c r="R35" s="6">
        <f t="shared" si="51"/>
        <v>-350</v>
      </c>
      <c r="S35" s="6">
        <f t="shared" si="51"/>
        <v>-350</v>
      </c>
      <c r="T35" s="6">
        <f t="shared" si="51"/>
        <v>-360.5</v>
      </c>
      <c r="U35" s="6">
        <f t="shared" si="51"/>
        <v>-360.5</v>
      </c>
      <c r="V35" s="6">
        <f t="shared" si="51"/>
        <v>-360.5</v>
      </c>
      <c r="W35" s="6">
        <f t="shared" si="51"/>
        <v>-360.5</v>
      </c>
      <c r="X35" s="6">
        <f t="shared" si="51"/>
        <v>-360.5</v>
      </c>
      <c r="Y35" s="6">
        <f t="shared" si="51"/>
        <v>-360.5</v>
      </c>
      <c r="Z35" s="6">
        <f t="shared" si="51"/>
        <v>-360.5</v>
      </c>
      <c r="AA35" s="6">
        <f t="shared" si="51"/>
        <v>-360.5</v>
      </c>
      <c r="AB35" s="6">
        <f t="shared" si="51"/>
        <v>-360.5</v>
      </c>
      <c r="AC35" s="6">
        <f t="shared" si="51"/>
        <v>-360.5</v>
      </c>
      <c r="AD35" s="6">
        <f t="shared" si="51"/>
        <v>-360.5</v>
      </c>
      <c r="AE35" s="6">
        <f t="shared" si="51"/>
        <v>-360.5</v>
      </c>
      <c r="AF35" s="6">
        <f t="shared" si="51"/>
        <v>-371.31500000000005</v>
      </c>
      <c r="AG35" s="6">
        <f t="shared" si="51"/>
        <v>-371.31500000000005</v>
      </c>
      <c r="AH35" s="6">
        <f t="shared" si="51"/>
        <v>-371.31500000000005</v>
      </c>
      <c r="AI35" s="6">
        <f t="shared" si="51"/>
        <v>-371.31500000000005</v>
      </c>
      <c r="AJ35" s="6">
        <f t="shared" si="51"/>
        <v>-371.31500000000005</v>
      </c>
      <c r="AK35" s="6">
        <f t="shared" si="51"/>
        <v>-371.31500000000005</v>
      </c>
      <c r="AL35" s="6">
        <f t="shared" si="51"/>
        <v>-371.31500000000005</v>
      </c>
      <c r="AM35" s="6">
        <f t="shared" si="51"/>
        <v>-371.31500000000005</v>
      </c>
      <c r="AN35" s="6">
        <f t="shared" si="51"/>
        <v>-371.31500000000005</v>
      </c>
      <c r="AO35" s="6">
        <f t="shared" si="51"/>
        <v>-371.31500000000005</v>
      </c>
      <c r="AP35" s="6">
        <f t="shared" si="51"/>
        <v>-371.31500000000005</v>
      </c>
      <c r="AQ35" s="6">
        <f t="shared" si="51"/>
        <v>-371.31500000000005</v>
      </c>
      <c r="AR35" s="6">
        <f t="shared" si="51"/>
        <v>-382.45445000000001</v>
      </c>
      <c r="AS35" s="6">
        <f t="shared" si="51"/>
        <v>-382.45445000000001</v>
      </c>
      <c r="AT35" s="6">
        <f t="shared" si="51"/>
        <v>-382.45445000000001</v>
      </c>
      <c r="AU35" s="6">
        <f t="shared" si="51"/>
        <v>-382.45445000000001</v>
      </c>
      <c r="AV35" s="6">
        <f t="shared" si="51"/>
        <v>-382.45445000000001</v>
      </c>
      <c r="AW35" s="6">
        <f t="shared" si="51"/>
        <v>-382.45445000000001</v>
      </c>
      <c r="AX35" s="6">
        <f t="shared" si="51"/>
        <v>-382.45445000000001</v>
      </c>
      <c r="AY35" s="6">
        <f t="shared" si="51"/>
        <v>-382.45445000000001</v>
      </c>
      <c r="AZ35" s="6">
        <f t="shared" si="51"/>
        <v>-382.45445000000001</v>
      </c>
      <c r="BA35" s="6">
        <f t="shared" si="51"/>
        <v>-382.45445000000001</v>
      </c>
      <c r="BB35" s="6">
        <f t="shared" si="51"/>
        <v>-382.45445000000001</v>
      </c>
      <c r="BC35" s="6">
        <f t="shared" si="51"/>
        <v>-382.45445000000001</v>
      </c>
      <c r="BD35" s="6">
        <f t="shared" si="51"/>
        <v>-393.92808350000001</v>
      </c>
      <c r="BE35" s="6">
        <f t="shared" si="51"/>
        <v>-393.92808350000001</v>
      </c>
      <c r="BF35" s="6">
        <f t="shared" si="51"/>
        <v>-393.92808350000001</v>
      </c>
      <c r="BG35" s="6">
        <f t="shared" si="51"/>
        <v>-393.92808350000001</v>
      </c>
      <c r="BH35" s="6">
        <f t="shared" si="51"/>
        <v>-393.92808350000001</v>
      </c>
      <c r="BI35" s="6">
        <f t="shared" si="51"/>
        <v>-393.92808350000001</v>
      </c>
      <c r="BJ35" s="6">
        <f t="shared" si="51"/>
        <v>-393.92808350000001</v>
      </c>
      <c r="BK35" s="6">
        <f t="shared" si="51"/>
        <v>-393.92808350000001</v>
      </c>
      <c r="BL35" s="6">
        <f t="shared" si="51"/>
        <v>-393.92808350000001</v>
      </c>
      <c r="BM35" s="6">
        <f t="shared" si="51"/>
        <v>-393.92808350000001</v>
      </c>
      <c r="BN35" s="6">
        <f t="shared" si="51"/>
        <v>-393.92808350000001</v>
      </c>
      <c r="BO35" s="6">
        <f t="shared" si="53"/>
        <v>-393.92808350000001</v>
      </c>
      <c r="BP35" s="6">
        <f t="shared" si="53"/>
        <v>0</v>
      </c>
      <c r="BQ35" s="11"/>
      <c r="BR35" s="11"/>
      <c r="BS35" s="11"/>
      <c r="BT35" s="11"/>
      <c r="BU35" s="11"/>
      <c r="BV35" s="11"/>
      <c r="BW35" s="11"/>
      <c r="BX35" s="24"/>
      <c r="BY35" s="11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18"/>
    </row>
    <row r="36" spans="1:100" outlineLevel="1" x14ac:dyDescent="0.3">
      <c r="A36" s="274"/>
      <c r="B36" s="12" t="s">
        <v>61</v>
      </c>
      <c r="C36" s="61">
        <f>SUM(D36:DM36)/SUM($D33:DM33)</f>
        <v>-0.08</v>
      </c>
      <c r="D36" s="6">
        <v>0</v>
      </c>
      <c r="E36" s="6">
        <v>0</v>
      </c>
      <c r="F36" s="6">
        <v>0</v>
      </c>
      <c r="G36" s="6">
        <f t="shared" si="52"/>
        <v>-800</v>
      </c>
      <c r="H36" s="6">
        <f t="shared" si="51"/>
        <v>-560</v>
      </c>
      <c r="I36" s="6">
        <f t="shared" si="51"/>
        <v>-560</v>
      </c>
      <c r="J36" s="6">
        <f t="shared" si="51"/>
        <v>-560</v>
      </c>
      <c r="K36" s="6">
        <f t="shared" si="51"/>
        <v>-560</v>
      </c>
      <c r="L36" s="6">
        <f t="shared" si="51"/>
        <v>-560</v>
      </c>
      <c r="M36" s="6">
        <f t="shared" si="51"/>
        <v>-560</v>
      </c>
      <c r="N36" s="6">
        <f t="shared" si="51"/>
        <v>-560</v>
      </c>
      <c r="O36" s="6">
        <f t="shared" si="51"/>
        <v>-560</v>
      </c>
      <c r="P36" s="6">
        <f t="shared" si="51"/>
        <v>-560</v>
      </c>
      <c r="Q36" s="6">
        <f t="shared" si="51"/>
        <v>-560</v>
      </c>
      <c r="R36" s="6">
        <f t="shared" si="51"/>
        <v>-560</v>
      </c>
      <c r="S36" s="6">
        <f t="shared" si="51"/>
        <v>-560</v>
      </c>
      <c r="T36" s="6">
        <f t="shared" si="51"/>
        <v>-576.80000000000007</v>
      </c>
      <c r="U36" s="6">
        <f t="shared" si="51"/>
        <v>-576.80000000000007</v>
      </c>
      <c r="V36" s="6">
        <f t="shared" si="51"/>
        <v>-576.80000000000007</v>
      </c>
      <c r="W36" s="6">
        <f t="shared" si="51"/>
        <v>-576.80000000000007</v>
      </c>
      <c r="X36" s="6">
        <f t="shared" si="51"/>
        <v>-576.80000000000007</v>
      </c>
      <c r="Y36" s="6">
        <f t="shared" si="51"/>
        <v>-576.80000000000007</v>
      </c>
      <c r="Z36" s="6">
        <f t="shared" si="51"/>
        <v>-576.80000000000007</v>
      </c>
      <c r="AA36" s="6">
        <f t="shared" si="51"/>
        <v>-576.80000000000007</v>
      </c>
      <c r="AB36" s="6">
        <f t="shared" si="51"/>
        <v>-576.80000000000007</v>
      </c>
      <c r="AC36" s="6">
        <f t="shared" si="51"/>
        <v>-576.80000000000007</v>
      </c>
      <c r="AD36" s="6">
        <f t="shared" si="51"/>
        <v>-576.80000000000007</v>
      </c>
      <c r="AE36" s="6">
        <f t="shared" si="51"/>
        <v>-576.80000000000007</v>
      </c>
      <c r="AF36" s="6">
        <f t="shared" si="51"/>
        <v>-594.10400000000004</v>
      </c>
      <c r="AG36" s="6">
        <f t="shared" si="51"/>
        <v>-594.10400000000004</v>
      </c>
      <c r="AH36" s="6">
        <f t="shared" si="51"/>
        <v>-594.10400000000004</v>
      </c>
      <c r="AI36" s="6">
        <f t="shared" si="51"/>
        <v>-594.10400000000004</v>
      </c>
      <c r="AJ36" s="6">
        <f t="shared" si="51"/>
        <v>-594.10400000000004</v>
      </c>
      <c r="AK36" s="6">
        <f t="shared" si="51"/>
        <v>-594.10400000000004</v>
      </c>
      <c r="AL36" s="6">
        <f t="shared" si="51"/>
        <v>-594.10400000000004</v>
      </c>
      <c r="AM36" s="6">
        <f t="shared" si="51"/>
        <v>-594.10400000000004</v>
      </c>
      <c r="AN36" s="6">
        <f t="shared" si="51"/>
        <v>-594.10400000000004</v>
      </c>
      <c r="AO36" s="6">
        <f t="shared" si="51"/>
        <v>-594.10400000000004</v>
      </c>
      <c r="AP36" s="6">
        <f t="shared" si="51"/>
        <v>-594.10400000000004</v>
      </c>
      <c r="AQ36" s="6">
        <f t="shared" si="51"/>
        <v>-594.10400000000004</v>
      </c>
      <c r="AR36" s="6">
        <f t="shared" si="51"/>
        <v>-611.92712000000006</v>
      </c>
      <c r="AS36" s="6">
        <f t="shared" si="51"/>
        <v>-611.92712000000006</v>
      </c>
      <c r="AT36" s="6">
        <f t="shared" si="51"/>
        <v>-611.92712000000006</v>
      </c>
      <c r="AU36" s="6">
        <f t="shared" si="51"/>
        <v>-611.92712000000006</v>
      </c>
      <c r="AV36" s="6">
        <f t="shared" si="51"/>
        <v>-611.92712000000006</v>
      </c>
      <c r="AW36" s="6">
        <f t="shared" si="51"/>
        <v>-611.92712000000006</v>
      </c>
      <c r="AX36" s="6">
        <f t="shared" si="51"/>
        <v>-611.92712000000006</v>
      </c>
      <c r="AY36" s="6">
        <f t="shared" si="51"/>
        <v>-611.92712000000006</v>
      </c>
      <c r="AZ36" s="6">
        <f t="shared" si="51"/>
        <v>-611.92712000000006</v>
      </c>
      <c r="BA36" s="6">
        <f t="shared" si="51"/>
        <v>-611.92712000000006</v>
      </c>
      <c r="BB36" s="6">
        <f t="shared" si="51"/>
        <v>-611.92712000000006</v>
      </c>
      <c r="BC36" s="6">
        <f t="shared" si="51"/>
        <v>-611.92712000000006</v>
      </c>
      <c r="BD36" s="6">
        <f t="shared" si="51"/>
        <v>-630.28493360000004</v>
      </c>
      <c r="BE36" s="6">
        <f t="shared" si="51"/>
        <v>-630.28493360000004</v>
      </c>
      <c r="BF36" s="6">
        <f t="shared" si="51"/>
        <v>-630.28493360000004</v>
      </c>
      <c r="BG36" s="6">
        <f t="shared" si="51"/>
        <v>-630.28493360000004</v>
      </c>
      <c r="BH36" s="6">
        <f t="shared" si="51"/>
        <v>-630.28493360000004</v>
      </c>
      <c r="BI36" s="6">
        <f t="shared" si="51"/>
        <v>-630.28493360000004</v>
      </c>
      <c r="BJ36" s="6">
        <f t="shared" si="51"/>
        <v>-630.28493360000004</v>
      </c>
      <c r="BK36" s="6">
        <f t="shared" si="51"/>
        <v>-630.28493360000004</v>
      </c>
      <c r="BL36" s="6">
        <f t="shared" si="51"/>
        <v>-630.28493360000004</v>
      </c>
      <c r="BM36" s="6">
        <f t="shared" si="51"/>
        <v>-630.28493360000004</v>
      </c>
      <c r="BN36" s="6">
        <f t="shared" si="51"/>
        <v>-630.28493360000004</v>
      </c>
      <c r="BO36" s="6">
        <f t="shared" si="53"/>
        <v>-630.28493360000004</v>
      </c>
      <c r="BP36" s="6">
        <f t="shared" si="53"/>
        <v>0</v>
      </c>
      <c r="BQ36" s="11"/>
      <c r="BR36" s="11"/>
      <c r="BS36" s="11"/>
      <c r="BT36" s="11"/>
      <c r="BU36" s="11"/>
      <c r="BV36" s="11"/>
      <c r="BW36" s="11"/>
      <c r="BX36" s="24"/>
      <c r="BY36" s="11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18"/>
    </row>
    <row r="37" spans="1:100" ht="15" outlineLevel="1" thickBot="1" x14ac:dyDescent="0.35">
      <c r="A37" s="274">
        <f>NPV((1+'Budget New Projetcts'!$C$7)^(1/12)-1,'Cashflow New Projects'!D37:CV37)</f>
        <v>140556.31824303695</v>
      </c>
      <c r="B37" s="5" t="s">
        <v>62</v>
      </c>
      <c r="C37" s="61">
        <f>SUM(D37:DM37)/SUM($D33:DM33)</f>
        <v>0.43137215846257376</v>
      </c>
      <c r="D37" s="6">
        <v>0</v>
      </c>
      <c r="E37" s="6">
        <v>0</v>
      </c>
      <c r="F37" s="6">
        <v>0</v>
      </c>
      <c r="G37" s="6">
        <f t="shared" si="52"/>
        <v>-191300</v>
      </c>
      <c r="H37" s="6">
        <f t="shared" si="51"/>
        <v>6090</v>
      </c>
      <c r="I37" s="6">
        <f t="shared" si="51"/>
        <v>6090</v>
      </c>
      <c r="J37" s="6">
        <f t="shared" si="51"/>
        <v>6090</v>
      </c>
      <c r="K37" s="6">
        <f t="shared" si="51"/>
        <v>6090</v>
      </c>
      <c r="L37" s="6">
        <f t="shared" si="51"/>
        <v>6090</v>
      </c>
      <c r="M37" s="6">
        <f t="shared" si="51"/>
        <v>6090</v>
      </c>
      <c r="N37" s="6">
        <f t="shared" si="51"/>
        <v>6090</v>
      </c>
      <c r="O37" s="6">
        <f t="shared" si="51"/>
        <v>6090</v>
      </c>
      <c r="P37" s="6">
        <f t="shared" si="51"/>
        <v>6090</v>
      </c>
      <c r="Q37" s="6">
        <f t="shared" si="51"/>
        <v>6090</v>
      </c>
      <c r="R37" s="6">
        <f t="shared" si="51"/>
        <v>6090</v>
      </c>
      <c r="S37" s="6">
        <f t="shared" si="51"/>
        <v>6090</v>
      </c>
      <c r="T37" s="6">
        <f t="shared" si="51"/>
        <v>6272.7</v>
      </c>
      <c r="U37" s="6">
        <f t="shared" si="51"/>
        <v>6272.7</v>
      </c>
      <c r="V37" s="6">
        <f t="shared" si="51"/>
        <v>6272.7</v>
      </c>
      <c r="W37" s="6">
        <f t="shared" si="51"/>
        <v>6272.7</v>
      </c>
      <c r="X37" s="6">
        <f t="shared" si="51"/>
        <v>6272.7</v>
      </c>
      <c r="Y37" s="6">
        <f t="shared" si="51"/>
        <v>6272.7</v>
      </c>
      <c r="Z37" s="6">
        <f t="shared" si="51"/>
        <v>6272.7</v>
      </c>
      <c r="AA37" s="6">
        <f t="shared" ref="AA37" si="54">X31</f>
        <v>6272.7</v>
      </c>
      <c r="AB37" s="6">
        <f t="shared" ref="AB37" si="55">Y31</f>
        <v>6272.7</v>
      </c>
      <c r="AC37" s="6">
        <f t="shared" ref="AC37" si="56">Z31</f>
        <v>6272.7</v>
      </c>
      <c r="AD37" s="6">
        <f t="shared" ref="AD37" si="57">AA31</f>
        <v>6272.7</v>
      </c>
      <c r="AE37" s="6">
        <f t="shared" ref="AE37" si="58">AB31</f>
        <v>6272.7</v>
      </c>
      <c r="AF37" s="6">
        <f t="shared" ref="AF37" si="59">AC31</f>
        <v>6460.8810000000003</v>
      </c>
      <c r="AG37" s="6">
        <f t="shared" ref="AG37" si="60">AD31</f>
        <v>6460.8810000000003</v>
      </c>
      <c r="AH37" s="6">
        <f t="shared" ref="AH37" si="61">AE31</f>
        <v>6460.8810000000003</v>
      </c>
      <c r="AI37" s="6">
        <f t="shared" ref="AI37" si="62">AF31</f>
        <v>6460.8810000000003</v>
      </c>
      <c r="AJ37" s="6">
        <f t="shared" ref="AJ37" si="63">AG31</f>
        <v>6460.8810000000003</v>
      </c>
      <c r="AK37" s="6">
        <f t="shared" ref="AK37" si="64">AH31</f>
        <v>6460.8810000000003</v>
      </c>
      <c r="AL37" s="6">
        <f t="shared" ref="AL37" si="65">AI31</f>
        <v>6460.8810000000003</v>
      </c>
      <c r="AM37" s="6">
        <f t="shared" ref="AM37" si="66">AJ31</f>
        <v>6460.8810000000003</v>
      </c>
      <c r="AN37" s="6">
        <f t="shared" ref="AN37" si="67">AK31</f>
        <v>6460.8810000000003</v>
      </c>
      <c r="AO37" s="6">
        <f t="shared" ref="AO37" si="68">AL31</f>
        <v>6460.8810000000003</v>
      </c>
      <c r="AP37" s="6">
        <f t="shared" ref="AP37" si="69">AM31</f>
        <v>6460.8810000000003</v>
      </c>
      <c r="AQ37" s="6">
        <f t="shared" ref="AQ37" si="70">AN31</f>
        <v>6460.8810000000003</v>
      </c>
      <c r="AR37" s="6">
        <f t="shared" ref="AR37" si="71">AO31</f>
        <v>6654.7074299999995</v>
      </c>
      <c r="AS37" s="6">
        <f t="shared" ref="AS37" si="72">AP31</f>
        <v>6654.7074299999995</v>
      </c>
      <c r="AT37" s="6">
        <f t="shared" ref="AT37" si="73">AQ31</f>
        <v>6654.7074299999995</v>
      </c>
      <c r="AU37" s="6">
        <f t="shared" ref="AU37" si="74">AR31</f>
        <v>6654.7074299999995</v>
      </c>
      <c r="AV37" s="6">
        <f t="shared" ref="AV37" si="75">AS31</f>
        <v>6654.7074299999995</v>
      </c>
      <c r="AW37" s="6">
        <f t="shared" ref="AW37" si="76">AT31</f>
        <v>6654.7074299999995</v>
      </c>
      <c r="AX37" s="6">
        <f t="shared" ref="AX37" si="77">AU31</f>
        <v>6654.7074299999995</v>
      </c>
      <c r="AY37" s="6">
        <f t="shared" ref="AY37" si="78">AV31</f>
        <v>6654.7074299999995</v>
      </c>
      <c r="AZ37" s="6">
        <f t="shared" ref="AZ37" si="79">AW31</f>
        <v>6654.7074299999995</v>
      </c>
      <c r="BA37" s="6">
        <f t="shared" ref="BA37" si="80">AX31</f>
        <v>6654.7074299999995</v>
      </c>
      <c r="BB37" s="6">
        <f t="shared" ref="BB37" si="81">AY31</f>
        <v>6654.7074299999995</v>
      </c>
      <c r="BC37" s="6">
        <f t="shared" ref="BC37" si="82">AZ31</f>
        <v>6654.7074299999995</v>
      </c>
      <c r="BD37" s="6">
        <f t="shared" ref="BD37" si="83">BA31</f>
        <v>6854.3486529000002</v>
      </c>
      <c r="BE37" s="6">
        <f t="shared" ref="BE37" si="84">BB31</f>
        <v>6854.3486529000002</v>
      </c>
      <c r="BF37" s="6">
        <f t="shared" ref="BF37" si="85">BC31</f>
        <v>6854.3486529000002</v>
      </c>
      <c r="BG37" s="6">
        <f t="shared" ref="BG37" si="86">BD31</f>
        <v>6854.3486529000002</v>
      </c>
      <c r="BH37" s="6">
        <f t="shared" ref="BH37" si="87">BE31</f>
        <v>6854.3486529000002</v>
      </c>
      <c r="BI37" s="6">
        <f t="shared" ref="BI37" si="88">BF31</f>
        <v>6854.3486529000002</v>
      </c>
      <c r="BJ37" s="6">
        <f t="shared" ref="BJ37" si="89">BG31</f>
        <v>6854.3486529000002</v>
      </c>
      <c r="BK37" s="6">
        <f t="shared" ref="BK37" si="90">BH31</f>
        <v>6854.3486529000002</v>
      </c>
      <c r="BL37" s="6">
        <f t="shared" ref="BL37" si="91">BI31</f>
        <v>6854.3486529000002</v>
      </c>
      <c r="BM37" s="6">
        <f t="shared" ref="BM37" si="92">BJ31</f>
        <v>6854.3486529000002</v>
      </c>
      <c r="BN37" s="6">
        <f t="shared" ref="BN37" si="93">BK31</f>
        <v>6854.3486529000002</v>
      </c>
      <c r="BO37" s="6">
        <f t="shared" si="53"/>
        <v>6854.3486529000002</v>
      </c>
      <c r="BP37" s="6">
        <f t="shared" si="53"/>
        <v>0</v>
      </c>
      <c r="BQ37" s="11"/>
      <c r="BR37" s="11"/>
      <c r="BS37" s="11"/>
      <c r="BT37" s="11"/>
      <c r="BU37" s="11"/>
      <c r="BV37" s="11"/>
      <c r="BW37" s="11"/>
      <c r="BX37" s="24"/>
      <c r="BY37" s="11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18"/>
    </row>
    <row r="38" spans="1:100" ht="15" outlineLevel="1" thickBot="1" x14ac:dyDescent="0.35">
      <c r="A38" s="274"/>
      <c r="B38" s="34" t="s">
        <v>106</v>
      </c>
      <c r="C38" s="35"/>
      <c r="D38" s="35" t="s">
        <v>63</v>
      </c>
      <c r="E38" s="209">
        <v>43831</v>
      </c>
      <c r="F38" s="209">
        <v>43862</v>
      </c>
      <c r="G38" s="209">
        <v>43891</v>
      </c>
      <c r="H38" s="209">
        <v>43922</v>
      </c>
      <c r="I38" s="209">
        <v>43952</v>
      </c>
      <c r="J38" s="209">
        <v>43983</v>
      </c>
      <c r="K38" s="209">
        <v>44013</v>
      </c>
      <c r="L38" s="209">
        <v>44044</v>
      </c>
      <c r="M38" s="209">
        <v>44075</v>
      </c>
      <c r="N38" s="209">
        <v>44105</v>
      </c>
      <c r="O38" s="209">
        <v>44136</v>
      </c>
      <c r="P38" s="209">
        <v>44166</v>
      </c>
      <c r="Q38" s="209">
        <v>44197</v>
      </c>
      <c r="R38" s="209">
        <v>44228</v>
      </c>
      <c r="S38" s="209">
        <v>44256</v>
      </c>
      <c r="T38" s="209">
        <v>44287</v>
      </c>
      <c r="U38" s="209">
        <v>44317</v>
      </c>
      <c r="V38" s="209">
        <v>44348</v>
      </c>
      <c r="W38" s="209">
        <v>44378</v>
      </c>
      <c r="X38" s="209">
        <v>44409</v>
      </c>
      <c r="Y38" s="209">
        <v>44440</v>
      </c>
      <c r="Z38" s="209">
        <v>44470</v>
      </c>
      <c r="AA38" s="209">
        <v>44501</v>
      </c>
      <c r="AB38" s="209">
        <v>44531</v>
      </c>
      <c r="AC38" s="209">
        <v>44562</v>
      </c>
      <c r="AD38" s="209">
        <v>44593</v>
      </c>
      <c r="AE38" s="209">
        <v>44621</v>
      </c>
      <c r="AF38" s="209">
        <v>44652</v>
      </c>
      <c r="AG38" s="209">
        <v>44682</v>
      </c>
      <c r="AH38" s="209">
        <v>44713</v>
      </c>
      <c r="AI38" s="209">
        <v>44743</v>
      </c>
      <c r="AJ38" s="209">
        <v>44774</v>
      </c>
      <c r="AK38" s="209">
        <v>44805</v>
      </c>
      <c r="AL38" s="209">
        <v>44835</v>
      </c>
      <c r="AM38" s="209">
        <v>44866</v>
      </c>
      <c r="AN38" s="209">
        <v>44896</v>
      </c>
      <c r="AO38" s="209">
        <v>44927</v>
      </c>
      <c r="AP38" s="209">
        <v>44958</v>
      </c>
      <c r="AQ38" s="209">
        <v>44986</v>
      </c>
      <c r="AR38" s="209">
        <v>45017</v>
      </c>
      <c r="AS38" s="209">
        <v>45047</v>
      </c>
      <c r="AT38" s="209">
        <v>45078</v>
      </c>
      <c r="AU38" s="209">
        <v>45108</v>
      </c>
      <c r="AV38" s="209">
        <v>45139</v>
      </c>
      <c r="AW38" s="209">
        <v>45170</v>
      </c>
      <c r="AX38" s="209">
        <v>45200</v>
      </c>
      <c r="AY38" s="209">
        <v>45231</v>
      </c>
      <c r="AZ38" s="209">
        <v>45261</v>
      </c>
      <c r="BA38" s="209">
        <v>45292</v>
      </c>
      <c r="BB38" s="209">
        <v>45323</v>
      </c>
      <c r="BC38" s="209">
        <v>45352</v>
      </c>
      <c r="BD38" s="209">
        <v>45383</v>
      </c>
      <c r="BE38" s="209">
        <v>45413</v>
      </c>
      <c r="BF38" s="209">
        <v>45444</v>
      </c>
      <c r="BG38" s="209">
        <v>45474</v>
      </c>
      <c r="BH38" s="209">
        <v>45505</v>
      </c>
      <c r="BI38" s="209">
        <v>45536</v>
      </c>
      <c r="BJ38" s="209">
        <v>45566</v>
      </c>
      <c r="BK38" s="209">
        <v>45597</v>
      </c>
      <c r="BL38" s="209">
        <v>45627</v>
      </c>
      <c r="BM38" s="209">
        <v>45658</v>
      </c>
      <c r="BN38" s="209">
        <v>45689</v>
      </c>
      <c r="BO38" s="209">
        <v>45717</v>
      </c>
      <c r="BP38" s="209">
        <v>45748</v>
      </c>
      <c r="BQ38" s="209">
        <v>45778</v>
      </c>
      <c r="BR38" s="209">
        <v>45809</v>
      </c>
      <c r="BS38" s="209">
        <v>45839</v>
      </c>
      <c r="BT38" s="209">
        <v>45870</v>
      </c>
      <c r="BU38" s="209">
        <v>45901</v>
      </c>
      <c r="BV38" s="209">
        <v>45931</v>
      </c>
      <c r="BW38" s="209">
        <v>45962</v>
      </c>
      <c r="BX38" s="213">
        <v>45992</v>
      </c>
      <c r="BY38" s="11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18"/>
    </row>
    <row r="39" spans="1:100" outlineLevel="1" x14ac:dyDescent="0.3">
      <c r="A39" s="274"/>
      <c r="B39" s="2" t="s">
        <v>58</v>
      </c>
      <c r="C39" s="61">
        <f>SUM(D39:DM39)/SUM($D39:DM39)</f>
        <v>1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f t="shared" ref="I39:R43" si="94">(D27)*2</f>
        <v>20000</v>
      </c>
      <c r="J39" s="6">
        <f t="shared" si="94"/>
        <v>14000</v>
      </c>
      <c r="K39" s="6">
        <f t="shared" si="94"/>
        <v>14000</v>
      </c>
      <c r="L39" s="6">
        <f t="shared" si="94"/>
        <v>14000</v>
      </c>
      <c r="M39" s="6">
        <f t="shared" si="94"/>
        <v>14000</v>
      </c>
      <c r="N39" s="6">
        <f t="shared" si="94"/>
        <v>14000</v>
      </c>
      <c r="O39" s="6">
        <f t="shared" si="94"/>
        <v>14000</v>
      </c>
      <c r="P39" s="6">
        <f t="shared" si="94"/>
        <v>14000</v>
      </c>
      <c r="Q39" s="6">
        <f t="shared" si="94"/>
        <v>14000</v>
      </c>
      <c r="R39" s="6">
        <f t="shared" si="94"/>
        <v>14000</v>
      </c>
      <c r="S39" s="6">
        <f t="shared" ref="S39:AB43" si="95">(N27)*2</f>
        <v>14000</v>
      </c>
      <c r="T39" s="6">
        <f t="shared" si="95"/>
        <v>14000</v>
      </c>
      <c r="U39" s="6">
        <f t="shared" si="95"/>
        <v>14000</v>
      </c>
      <c r="V39" s="6">
        <f t="shared" si="95"/>
        <v>14420</v>
      </c>
      <c r="W39" s="6">
        <f t="shared" si="95"/>
        <v>14420</v>
      </c>
      <c r="X39" s="6">
        <f t="shared" si="95"/>
        <v>14420</v>
      </c>
      <c r="Y39" s="6">
        <f t="shared" si="95"/>
        <v>14420</v>
      </c>
      <c r="Z39" s="6">
        <f t="shared" si="95"/>
        <v>14420</v>
      </c>
      <c r="AA39" s="6">
        <f t="shared" si="95"/>
        <v>14420</v>
      </c>
      <c r="AB39" s="6">
        <f t="shared" si="95"/>
        <v>14420</v>
      </c>
      <c r="AC39" s="6">
        <f t="shared" ref="AC39:AL43" si="96">(X27)*2</f>
        <v>14420</v>
      </c>
      <c r="AD39" s="6">
        <f t="shared" si="96"/>
        <v>14420</v>
      </c>
      <c r="AE39" s="6">
        <f t="shared" si="96"/>
        <v>14420</v>
      </c>
      <c r="AF39" s="6">
        <f t="shared" si="96"/>
        <v>14420</v>
      </c>
      <c r="AG39" s="6">
        <f t="shared" si="96"/>
        <v>14420</v>
      </c>
      <c r="AH39" s="6">
        <f t="shared" si="96"/>
        <v>14852.6</v>
      </c>
      <c r="AI39" s="6">
        <f t="shared" si="96"/>
        <v>14852.6</v>
      </c>
      <c r="AJ39" s="6">
        <f t="shared" si="96"/>
        <v>14852.6</v>
      </c>
      <c r="AK39" s="6">
        <f t="shared" si="96"/>
        <v>14852.6</v>
      </c>
      <c r="AL39" s="6">
        <f t="shared" si="96"/>
        <v>14852.6</v>
      </c>
      <c r="AM39" s="6">
        <f t="shared" ref="AM39:AV43" si="97">(AH27)*2</f>
        <v>14852.6</v>
      </c>
      <c r="AN39" s="6">
        <f t="shared" si="97"/>
        <v>14852.6</v>
      </c>
      <c r="AO39" s="6">
        <f t="shared" si="97"/>
        <v>14852.6</v>
      </c>
      <c r="AP39" s="6">
        <f t="shared" si="97"/>
        <v>14852.6</v>
      </c>
      <c r="AQ39" s="6">
        <f t="shared" si="97"/>
        <v>14852.6</v>
      </c>
      <c r="AR39" s="6">
        <f t="shared" si="97"/>
        <v>14852.6</v>
      </c>
      <c r="AS39" s="6">
        <f t="shared" si="97"/>
        <v>14852.6</v>
      </c>
      <c r="AT39" s="6">
        <f t="shared" si="97"/>
        <v>15298.178</v>
      </c>
      <c r="AU39" s="6">
        <f t="shared" si="97"/>
        <v>15298.178</v>
      </c>
      <c r="AV39" s="6">
        <f t="shared" si="97"/>
        <v>15298.178</v>
      </c>
      <c r="AW39" s="6">
        <f t="shared" ref="AW39:BF43" si="98">(AR27)*2</f>
        <v>15298.178</v>
      </c>
      <c r="AX39" s="6">
        <f t="shared" si="98"/>
        <v>15298.178</v>
      </c>
      <c r="AY39" s="6">
        <f t="shared" si="98"/>
        <v>15298.178</v>
      </c>
      <c r="AZ39" s="6">
        <f t="shared" si="98"/>
        <v>15298.178</v>
      </c>
      <c r="BA39" s="6">
        <f t="shared" si="98"/>
        <v>15298.178</v>
      </c>
      <c r="BB39" s="6">
        <f t="shared" si="98"/>
        <v>15298.178</v>
      </c>
      <c r="BC39" s="6">
        <f t="shared" si="98"/>
        <v>15298.178</v>
      </c>
      <c r="BD39" s="6">
        <f t="shared" si="98"/>
        <v>15298.178</v>
      </c>
      <c r="BE39" s="6">
        <f t="shared" si="98"/>
        <v>15298.178</v>
      </c>
      <c r="BF39" s="6">
        <f t="shared" si="98"/>
        <v>15757.12334</v>
      </c>
      <c r="BG39" s="6">
        <f t="shared" ref="BG39:BP43" si="99">(BB27)*2</f>
        <v>15757.12334</v>
      </c>
      <c r="BH39" s="6">
        <f t="shared" si="99"/>
        <v>15757.12334</v>
      </c>
      <c r="BI39" s="6">
        <f t="shared" si="99"/>
        <v>15757.12334</v>
      </c>
      <c r="BJ39" s="6">
        <f t="shared" si="99"/>
        <v>15757.12334</v>
      </c>
      <c r="BK39" s="6">
        <f t="shared" si="99"/>
        <v>15757.12334</v>
      </c>
      <c r="BL39" s="6">
        <f t="shared" si="99"/>
        <v>15757.12334</v>
      </c>
      <c r="BM39" s="6">
        <f t="shared" si="99"/>
        <v>15757.12334</v>
      </c>
      <c r="BN39" s="6">
        <f t="shared" si="99"/>
        <v>15757.12334</v>
      </c>
      <c r="BO39" s="6">
        <f t="shared" si="99"/>
        <v>15757.12334</v>
      </c>
      <c r="BP39" s="6">
        <f t="shared" si="99"/>
        <v>15757.12334</v>
      </c>
      <c r="BQ39" s="6">
        <f t="shared" ref="BQ39:BU43" si="100">(BL27)*2</f>
        <v>15757.12334</v>
      </c>
      <c r="BR39" s="6">
        <f t="shared" si="100"/>
        <v>0</v>
      </c>
      <c r="BS39" s="6">
        <f t="shared" si="100"/>
        <v>0</v>
      </c>
      <c r="BT39" s="6">
        <f t="shared" si="100"/>
        <v>0</v>
      </c>
      <c r="BU39" s="6">
        <f t="shared" si="100"/>
        <v>0</v>
      </c>
      <c r="BV39" s="11"/>
      <c r="BW39" s="11"/>
      <c r="BX39" s="24"/>
      <c r="BY39" s="11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18"/>
    </row>
    <row r="40" spans="1:100" outlineLevel="1" x14ac:dyDescent="0.3">
      <c r="A40" s="274"/>
      <c r="B40" s="5" t="s">
        <v>59</v>
      </c>
      <c r="C40" s="61">
        <f>SUM(D40:DM40)/SUM($D39:DM39)</f>
        <v>-0.43862784153742612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f t="shared" si="94"/>
        <v>-400000</v>
      </c>
      <c r="J40" s="6">
        <f t="shared" si="94"/>
        <v>0</v>
      </c>
      <c r="K40" s="6">
        <f t="shared" si="94"/>
        <v>0</v>
      </c>
      <c r="L40" s="6">
        <f t="shared" si="94"/>
        <v>0</v>
      </c>
      <c r="M40" s="6">
        <f t="shared" si="94"/>
        <v>0</v>
      </c>
      <c r="N40" s="6">
        <f t="shared" si="94"/>
        <v>0</v>
      </c>
      <c r="O40" s="6">
        <f t="shared" si="94"/>
        <v>0</v>
      </c>
      <c r="P40" s="6">
        <f t="shared" si="94"/>
        <v>0</v>
      </c>
      <c r="Q40" s="6">
        <f t="shared" si="94"/>
        <v>0</v>
      </c>
      <c r="R40" s="6">
        <f t="shared" si="94"/>
        <v>0</v>
      </c>
      <c r="S40" s="6">
        <f t="shared" si="95"/>
        <v>0</v>
      </c>
      <c r="T40" s="6">
        <f t="shared" si="95"/>
        <v>0</v>
      </c>
      <c r="U40" s="6">
        <f t="shared" si="95"/>
        <v>0</v>
      </c>
      <c r="V40" s="6">
        <f t="shared" si="95"/>
        <v>0</v>
      </c>
      <c r="W40" s="6">
        <f t="shared" si="95"/>
        <v>0</v>
      </c>
      <c r="X40" s="6">
        <f t="shared" si="95"/>
        <v>0</v>
      </c>
      <c r="Y40" s="6">
        <f t="shared" si="95"/>
        <v>0</v>
      </c>
      <c r="Z40" s="6">
        <f t="shared" si="95"/>
        <v>0</v>
      </c>
      <c r="AA40" s="6">
        <f t="shared" si="95"/>
        <v>0</v>
      </c>
      <c r="AB40" s="6">
        <f t="shared" si="95"/>
        <v>0</v>
      </c>
      <c r="AC40" s="6">
        <f t="shared" si="96"/>
        <v>0</v>
      </c>
      <c r="AD40" s="6">
        <f t="shared" si="96"/>
        <v>0</v>
      </c>
      <c r="AE40" s="6">
        <f t="shared" si="96"/>
        <v>0</v>
      </c>
      <c r="AF40" s="6">
        <f t="shared" si="96"/>
        <v>0</v>
      </c>
      <c r="AG40" s="6">
        <f t="shared" si="96"/>
        <v>0</v>
      </c>
      <c r="AH40" s="6">
        <f t="shared" si="96"/>
        <v>0</v>
      </c>
      <c r="AI40" s="6">
        <f t="shared" si="96"/>
        <v>0</v>
      </c>
      <c r="AJ40" s="6">
        <f t="shared" si="96"/>
        <v>0</v>
      </c>
      <c r="AK40" s="6">
        <f t="shared" si="96"/>
        <v>0</v>
      </c>
      <c r="AL40" s="6">
        <f t="shared" si="96"/>
        <v>0</v>
      </c>
      <c r="AM40" s="6">
        <f t="shared" si="97"/>
        <v>0</v>
      </c>
      <c r="AN40" s="6">
        <f t="shared" si="97"/>
        <v>0</v>
      </c>
      <c r="AO40" s="6">
        <f t="shared" si="97"/>
        <v>0</v>
      </c>
      <c r="AP40" s="6">
        <f t="shared" si="97"/>
        <v>0</v>
      </c>
      <c r="AQ40" s="6">
        <f t="shared" si="97"/>
        <v>0</v>
      </c>
      <c r="AR40" s="6">
        <f t="shared" si="97"/>
        <v>0</v>
      </c>
      <c r="AS40" s="6">
        <f t="shared" si="97"/>
        <v>0</v>
      </c>
      <c r="AT40" s="6">
        <f t="shared" si="97"/>
        <v>0</v>
      </c>
      <c r="AU40" s="6">
        <f t="shared" si="97"/>
        <v>0</v>
      </c>
      <c r="AV40" s="6">
        <f t="shared" si="97"/>
        <v>0</v>
      </c>
      <c r="AW40" s="6">
        <f t="shared" si="98"/>
        <v>0</v>
      </c>
      <c r="AX40" s="6">
        <f t="shared" si="98"/>
        <v>0</v>
      </c>
      <c r="AY40" s="6">
        <f t="shared" si="98"/>
        <v>0</v>
      </c>
      <c r="AZ40" s="6">
        <f t="shared" si="98"/>
        <v>0</v>
      </c>
      <c r="BA40" s="6">
        <f t="shared" si="98"/>
        <v>0</v>
      </c>
      <c r="BB40" s="6">
        <f t="shared" si="98"/>
        <v>0</v>
      </c>
      <c r="BC40" s="6">
        <f t="shared" si="98"/>
        <v>0</v>
      </c>
      <c r="BD40" s="6">
        <f t="shared" si="98"/>
        <v>0</v>
      </c>
      <c r="BE40" s="6">
        <f t="shared" si="98"/>
        <v>0</v>
      </c>
      <c r="BF40" s="6">
        <f t="shared" si="98"/>
        <v>0</v>
      </c>
      <c r="BG40" s="6">
        <f t="shared" si="99"/>
        <v>0</v>
      </c>
      <c r="BH40" s="6">
        <f t="shared" si="99"/>
        <v>0</v>
      </c>
      <c r="BI40" s="6">
        <f t="shared" si="99"/>
        <v>0</v>
      </c>
      <c r="BJ40" s="6">
        <f t="shared" si="99"/>
        <v>0</v>
      </c>
      <c r="BK40" s="6">
        <f t="shared" si="99"/>
        <v>0</v>
      </c>
      <c r="BL40" s="6">
        <f t="shared" si="99"/>
        <v>0</v>
      </c>
      <c r="BM40" s="6">
        <f t="shared" si="99"/>
        <v>0</v>
      </c>
      <c r="BN40" s="6">
        <f t="shared" si="99"/>
        <v>0</v>
      </c>
      <c r="BO40" s="6">
        <f t="shared" si="99"/>
        <v>0</v>
      </c>
      <c r="BP40" s="6">
        <f t="shared" si="99"/>
        <v>0</v>
      </c>
      <c r="BQ40" s="6">
        <f t="shared" si="100"/>
        <v>0</v>
      </c>
      <c r="BR40" s="6">
        <f t="shared" si="100"/>
        <v>0</v>
      </c>
      <c r="BS40" s="6">
        <f t="shared" si="100"/>
        <v>0</v>
      </c>
      <c r="BT40" s="6">
        <f t="shared" si="100"/>
        <v>0</v>
      </c>
      <c r="BU40" s="6">
        <f t="shared" si="100"/>
        <v>0</v>
      </c>
      <c r="BV40" s="79"/>
      <c r="BW40" s="79"/>
      <c r="BX40" s="18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18"/>
    </row>
    <row r="41" spans="1:100" outlineLevel="1" x14ac:dyDescent="0.3">
      <c r="A41" s="274"/>
      <c r="B41" s="5" t="s">
        <v>60</v>
      </c>
      <c r="C41" s="61">
        <f>SUM(D41:DM41)/SUM($D39:DM39)</f>
        <v>-4.9999999999999996E-2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f t="shared" si="94"/>
        <v>-1000</v>
      </c>
      <c r="J41" s="6">
        <f t="shared" si="94"/>
        <v>-700</v>
      </c>
      <c r="K41" s="6">
        <f t="shared" si="94"/>
        <v>-700</v>
      </c>
      <c r="L41" s="6">
        <f t="shared" si="94"/>
        <v>-700</v>
      </c>
      <c r="M41" s="6">
        <f t="shared" si="94"/>
        <v>-700</v>
      </c>
      <c r="N41" s="6">
        <f t="shared" si="94"/>
        <v>-700</v>
      </c>
      <c r="O41" s="6">
        <f t="shared" si="94"/>
        <v>-700</v>
      </c>
      <c r="P41" s="6">
        <f t="shared" si="94"/>
        <v>-700</v>
      </c>
      <c r="Q41" s="6">
        <f t="shared" si="94"/>
        <v>-700</v>
      </c>
      <c r="R41" s="6">
        <f t="shared" si="94"/>
        <v>-700</v>
      </c>
      <c r="S41" s="6">
        <f t="shared" si="95"/>
        <v>-700</v>
      </c>
      <c r="T41" s="6">
        <f t="shared" si="95"/>
        <v>-700</v>
      </c>
      <c r="U41" s="6">
        <f t="shared" si="95"/>
        <v>-700</v>
      </c>
      <c r="V41" s="6">
        <f t="shared" si="95"/>
        <v>-721</v>
      </c>
      <c r="W41" s="6">
        <f t="shared" si="95"/>
        <v>-721</v>
      </c>
      <c r="X41" s="6">
        <f t="shared" si="95"/>
        <v>-721</v>
      </c>
      <c r="Y41" s="6">
        <f t="shared" si="95"/>
        <v>-721</v>
      </c>
      <c r="Z41" s="6">
        <f t="shared" si="95"/>
        <v>-721</v>
      </c>
      <c r="AA41" s="6">
        <f t="shared" si="95"/>
        <v>-721</v>
      </c>
      <c r="AB41" s="6">
        <f t="shared" si="95"/>
        <v>-721</v>
      </c>
      <c r="AC41" s="6">
        <f t="shared" si="96"/>
        <v>-721</v>
      </c>
      <c r="AD41" s="6">
        <f t="shared" si="96"/>
        <v>-721</v>
      </c>
      <c r="AE41" s="6">
        <f t="shared" si="96"/>
        <v>-721</v>
      </c>
      <c r="AF41" s="6">
        <f t="shared" si="96"/>
        <v>-721</v>
      </c>
      <c r="AG41" s="6">
        <f t="shared" si="96"/>
        <v>-721</v>
      </c>
      <c r="AH41" s="6">
        <f t="shared" si="96"/>
        <v>-742.63000000000011</v>
      </c>
      <c r="AI41" s="6">
        <f t="shared" si="96"/>
        <v>-742.63000000000011</v>
      </c>
      <c r="AJ41" s="6">
        <f t="shared" si="96"/>
        <v>-742.63000000000011</v>
      </c>
      <c r="AK41" s="6">
        <f t="shared" si="96"/>
        <v>-742.63000000000011</v>
      </c>
      <c r="AL41" s="6">
        <f t="shared" si="96"/>
        <v>-742.63000000000011</v>
      </c>
      <c r="AM41" s="6">
        <f t="shared" si="97"/>
        <v>-742.63000000000011</v>
      </c>
      <c r="AN41" s="6">
        <f t="shared" si="97"/>
        <v>-742.63000000000011</v>
      </c>
      <c r="AO41" s="6">
        <f t="shared" si="97"/>
        <v>-742.63000000000011</v>
      </c>
      <c r="AP41" s="6">
        <f t="shared" si="97"/>
        <v>-742.63000000000011</v>
      </c>
      <c r="AQ41" s="6">
        <f t="shared" si="97"/>
        <v>-742.63000000000011</v>
      </c>
      <c r="AR41" s="6">
        <f t="shared" si="97"/>
        <v>-742.63000000000011</v>
      </c>
      <c r="AS41" s="6">
        <f t="shared" si="97"/>
        <v>-742.63000000000011</v>
      </c>
      <c r="AT41" s="6">
        <f t="shared" si="97"/>
        <v>-764.90890000000002</v>
      </c>
      <c r="AU41" s="6">
        <f t="shared" si="97"/>
        <v>-764.90890000000002</v>
      </c>
      <c r="AV41" s="6">
        <f t="shared" si="97"/>
        <v>-764.90890000000002</v>
      </c>
      <c r="AW41" s="6">
        <f t="shared" si="98"/>
        <v>-764.90890000000002</v>
      </c>
      <c r="AX41" s="6">
        <f t="shared" si="98"/>
        <v>-764.90890000000002</v>
      </c>
      <c r="AY41" s="6">
        <f t="shared" si="98"/>
        <v>-764.90890000000002</v>
      </c>
      <c r="AZ41" s="6">
        <f t="shared" si="98"/>
        <v>-764.90890000000002</v>
      </c>
      <c r="BA41" s="6">
        <f t="shared" si="98"/>
        <v>-764.90890000000002</v>
      </c>
      <c r="BB41" s="6">
        <f t="shared" si="98"/>
        <v>-764.90890000000002</v>
      </c>
      <c r="BC41" s="6">
        <f t="shared" si="98"/>
        <v>-764.90890000000002</v>
      </c>
      <c r="BD41" s="6">
        <f t="shared" si="98"/>
        <v>-764.90890000000002</v>
      </c>
      <c r="BE41" s="6">
        <f t="shared" si="98"/>
        <v>-764.90890000000002</v>
      </c>
      <c r="BF41" s="6">
        <f t="shared" si="98"/>
        <v>-787.85616700000003</v>
      </c>
      <c r="BG41" s="6">
        <f t="shared" si="99"/>
        <v>-787.85616700000003</v>
      </c>
      <c r="BH41" s="6">
        <f t="shared" si="99"/>
        <v>-787.85616700000003</v>
      </c>
      <c r="BI41" s="6">
        <f t="shared" si="99"/>
        <v>-787.85616700000003</v>
      </c>
      <c r="BJ41" s="6">
        <f t="shared" si="99"/>
        <v>-787.85616700000003</v>
      </c>
      <c r="BK41" s="6">
        <f t="shared" si="99"/>
        <v>-787.85616700000003</v>
      </c>
      <c r="BL41" s="6">
        <f t="shared" si="99"/>
        <v>-787.85616700000003</v>
      </c>
      <c r="BM41" s="6">
        <f t="shared" si="99"/>
        <v>-787.85616700000003</v>
      </c>
      <c r="BN41" s="6">
        <f t="shared" si="99"/>
        <v>-787.85616700000003</v>
      </c>
      <c r="BO41" s="6">
        <f t="shared" si="99"/>
        <v>-787.85616700000003</v>
      </c>
      <c r="BP41" s="6">
        <f t="shared" si="99"/>
        <v>-787.85616700000003</v>
      </c>
      <c r="BQ41" s="6">
        <f t="shared" si="100"/>
        <v>-787.85616700000003</v>
      </c>
      <c r="BR41" s="6">
        <f t="shared" si="100"/>
        <v>0</v>
      </c>
      <c r="BS41" s="6">
        <f t="shared" si="100"/>
        <v>0</v>
      </c>
      <c r="BT41" s="6">
        <f t="shared" si="100"/>
        <v>0</v>
      </c>
      <c r="BU41" s="6">
        <f t="shared" si="100"/>
        <v>0</v>
      </c>
      <c r="BV41" s="79"/>
      <c r="BW41" s="79"/>
      <c r="BX41" s="18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18"/>
    </row>
    <row r="42" spans="1:100" outlineLevel="1" x14ac:dyDescent="0.3">
      <c r="A42" s="274"/>
      <c r="B42" s="12" t="s">
        <v>61</v>
      </c>
      <c r="C42" s="61">
        <f>SUM(D42:DM42)/SUM($D39:DM39)</f>
        <v>-0.08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f t="shared" si="94"/>
        <v>-1600</v>
      </c>
      <c r="J42" s="6">
        <f t="shared" si="94"/>
        <v>-1120</v>
      </c>
      <c r="K42" s="6">
        <f t="shared" si="94"/>
        <v>-1120</v>
      </c>
      <c r="L42" s="6">
        <f t="shared" si="94"/>
        <v>-1120</v>
      </c>
      <c r="M42" s="6">
        <f t="shared" si="94"/>
        <v>-1120</v>
      </c>
      <c r="N42" s="6">
        <f t="shared" si="94"/>
        <v>-1120</v>
      </c>
      <c r="O42" s="6">
        <f t="shared" si="94"/>
        <v>-1120</v>
      </c>
      <c r="P42" s="6">
        <f t="shared" si="94"/>
        <v>-1120</v>
      </c>
      <c r="Q42" s="6">
        <f t="shared" si="94"/>
        <v>-1120</v>
      </c>
      <c r="R42" s="6">
        <f t="shared" si="94"/>
        <v>-1120</v>
      </c>
      <c r="S42" s="6">
        <f t="shared" si="95"/>
        <v>-1120</v>
      </c>
      <c r="T42" s="6">
        <f t="shared" si="95"/>
        <v>-1120</v>
      </c>
      <c r="U42" s="6">
        <f t="shared" si="95"/>
        <v>-1120</v>
      </c>
      <c r="V42" s="6">
        <f t="shared" si="95"/>
        <v>-1153.6000000000001</v>
      </c>
      <c r="W42" s="6">
        <f t="shared" si="95"/>
        <v>-1153.6000000000001</v>
      </c>
      <c r="X42" s="6">
        <f t="shared" si="95"/>
        <v>-1153.6000000000001</v>
      </c>
      <c r="Y42" s="6">
        <f t="shared" si="95"/>
        <v>-1153.6000000000001</v>
      </c>
      <c r="Z42" s="6">
        <f t="shared" si="95"/>
        <v>-1153.6000000000001</v>
      </c>
      <c r="AA42" s="6">
        <f t="shared" si="95"/>
        <v>-1153.6000000000001</v>
      </c>
      <c r="AB42" s="6">
        <f t="shared" si="95"/>
        <v>-1153.6000000000001</v>
      </c>
      <c r="AC42" s="6">
        <f t="shared" si="96"/>
        <v>-1153.6000000000001</v>
      </c>
      <c r="AD42" s="6">
        <f t="shared" si="96"/>
        <v>-1153.6000000000001</v>
      </c>
      <c r="AE42" s="6">
        <f t="shared" si="96"/>
        <v>-1153.6000000000001</v>
      </c>
      <c r="AF42" s="6">
        <f t="shared" si="96"/>
        <v>-1153.6000000000001</v>
      </c>
      <c r="AG42" s="6">
        <f t="shared" si="96"/>
        <v>-1153.6000000000001</v>
      </c>
      <c r="AH42" s="6">
        <f t="shared" si="96"/>
        <v>-1188.2080000000001</v>
      </c>
      <c r="AI42" s="6">
        <f t="shared" si="96"/>
        <v>-1188.2080000000001</v>
      </c>
      <c r="AJ42" s="6">
        <f t="shared" si="96"/>
        <v>-1188.2080000000001</v>
      </c>
      <c r="AK42" s="6">
        <f t="shared" si="96"/>
        <v>-1188.2080000000001</v>
      </c>
      <c r="AL42" s="6">
        <f t="shared" si="96"/>
        <v>-1188.2080000000001</v>
      </c>
      <c r="AM42" s="6">
        <f t="shared" si="97"/>
        <v>-1188.2080000000001</v>
      </c>
      <c r="AN42" s="6">
        <f t="shared" si="97"/>
        <v>-1188.2080000000001</v>
      </c>
      <c r="AO42" s="6">
        <f t="shared" si="97"/>
        <v>-1188.2080000000001</v>
      </c>
      <c r="AP42" s="6">
        <f t="shared" si="97"/>
        <v>-1188.2080000000001</v>
      </c>
      <c r="AQ42" s="6">
        <f t="shared" si="97"/>
        <v>-1188.2080000000001</v>
      </c>
      <c r="AR42" s="6">
        <f t="shared" si="97"/>
        <v>-1188.2080000000001</v>
      </c>
      <c r="AS42" s="6">
        <f t="shared" si="97"/>
        <v>-1188.2080000000001</v>
      </c>
      <c r="AT42" s="6">
        <f t="shared" si="97"/>
        <v>-1223.8542400000001</v>
      </c>
      <c r="AU42" s="6">
        <f t="shared" si="97"/>
        <v>-1223.8542400000001</v>
      </c>
      <c r="AV42" s="6">
        <f t="shared" si="97"/>
        <v>-1223.8542400000001</v>
      </c>
      <c r="AW42" s="6">
        <f t="shared" si="98"/>
        <v>-1223.8542400000001</v>
      </c>
      <c r="AX42" s="6">
        <f t="shared" si="98"/>
        <v>-1223.8542400000001</v>
      </c>
      <c r="AY42" s="6">
        <f t="shared" si="98"/>
        <v>-1223.8542400000001</v>
      </c>
      <c r="AZ42" s="6">
        <f t="shared" si="98"/>
        <v>-1223.8542400000001</v>
      </c>
      <c r="BA42" s="6">
        <f t="shared" si="98"/>
        <v>-1223.8542400000001</v>
      </c>
      <c r="BB42" s="6">
        <f t="shared" si="98"/>
        <v>-1223.8542400000001</v>
      </c>
      <c r="BC42" s="6">
        <f t="shared" si="98"/>
        <v>-1223.8542400000001</v>
      </c>
      <c r="BD42" s="6">
        <f t="shared" si="98"/>
        <v>-1223.8542400000001</v>
      </c>
      <c r="BE42" s="6">
        <f t="shared" si="98"/>
        <v>-1223.8542400000001</v>
      </c>
      <c r="BF42" s="6">
        <f t="shared" si="98"/>
        <v>-1260.5698672000001</v>
      </c>
      <c r="BG42" s="6">
        <f t="shared" si="99"/>
        <v>-1260.5698672000001</v>
      </c>
      <c r="BH42" s="6">
        <f t="shared" si="99"/>
        <v>-1260.5698672000001</v>
      </c>
      <c r="BI42" s="6">
        <f t="shared" si="99"/>
        <v>-1260.5698672000001</v>
      </c>
      <c r="BJ42" s="6">
        <f t="shared" si="99"/>
        <v>-1260.5698672000001</v>
      </c>
      <c r="BK42" s="6">
        <f t="shared" si="99"/>
        <v>-1260.5698672000001</v>
      </c>
      <c r="BL42" s="6">
        <f t="shared" si="99"/>
        <v>-1260.5698672000001</v>
      </c>
      <c r="BM42" s="6">
        <f t="shared" si="99"/>
        <v>-1260.5698672000001</v>
      </c>
      <c r="BN42" s="6">
        <f t="shared" si="99"/>
        <v>-1260.5698672000001</v>
      </c>
      <c r="BO42" s="6">
        <f t="shared" si="99"/>
        <v>-1260.5698672000001</v>
      </c>
      <c r="BP42" s="6">
        <f t="shared" si="99"/>
        <v>-1260.5698672000001</v>
      </c>
      <c r="BQ42" s="6">
        <f t="shared" si="100"/>
        <v>-1260.5698672000001</v>
      </c>
      <c r="BR42" s="6">
        <f t="shared" si="100"/>
        <v>0</v>
      </c>
      <c r="BS42" s="6">
        <f t="shared" si="100"/>
        <v>0</v>
      </c>
      <c r="BT42" s="6">
        <f t="shared" si="100"/>
        <v>0</v>
      </c>
      <c r="BU42" s="6">
        <f t="shared" si="100"/>
        <v>0</v>
      </c>
      <c r="BV42" s="79"/>
      <c r="BW42" s="79"/>
      <c r="BX42" s="18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18"/>
    </row>
    <row r="43" spans="1:100" ht="15" outlineLevel="1" thickBot="1" x14ac:dyDescent="0.35">
      <c r="A43" s="274">
        <f>NPV((1+'Budget New Projetcts'!$C$7)^(1/12)-1,'Cashflow New Projects'!D43:CV43)</f>
        <v>278395.82889157534</v>
      </c>
      <c r="B43" s="5" t="s">
        <v>62</v>
      </c>
      <c r="C43" s="61">
        <f>SUM(D43:DM43)/SUM($D39:DM39)</f>
        <v>0.43137215846257376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f t="shared" si="94"/>
        <v>-382600</v>
      </c>
      <c r="J43" s="6">
        <f t="shared" si="94"/>
        <v>12180</v>
      </c>
      <c r="K43" s="6">
        <f t="shared" si="94"/>
        <v>12180</v>
      </c>
      <c r="L43" s="6">
        <f t="shared" si="94"/>
        <v>12180</v>
      </c>
      <c r="M43" s="6">
        <f t="shared" si="94"/>
        <v>12180</v>
      </c>
      <c r="N43" s="6">
        <f t="shared" si="94"/>
        <v>12180</v>
      </c>
      <c r="O43" s="6">
        <f t="shared" si="94"/>
        <v>12180</v>
      </c>
      <c r="P43" s="6">
        <f t="shared" si="94"/>
        <v>12180</v>
      </c>
      <c r="Q43" s="6">
        <f t="shared" si="94"/>
        <v>12180</v>
      </c>
      <c r="R43" s="6">
        <f t="shared" si="94"/>
        <v>12180</v>
      </c>
      <c r="S43" s="6">
        <f t="shared" si="95"/>
        <v>12180</v>
      </c>
      <c r="T43" s="6">
        <f t="shared" si="95"/>
        <v>12180</v>
      </c>
      <c r="U43" s="6">
        <f t="shared" si="95"/>
        <v>12180</v>
      </c>
      <c r="V43" s="6">
        <f t="shared" si="95"/>
        <v>12545.4</v>
      </c>
      <c r="W43" s="6">
        <f t="shared" si="95"/>
        <v>12545.4</v>
      </c>
      <c r="X43" s="6">
        <f t="shared" si="95"/>
        <v>12545.4</v>
      </c>
      <c r="Y43" s="6">
        <f t="shared" si="95"/>
        <v>12545.4</v>
      </c>
      <c r="Z43" s="6">
        <f t="shared" si="95"/>
        <v>12545.4</v>
      </c>
      <c r="AA43" s="6">
        <f t="shared" si="95"/>
        <v>12545.4</v>
      </c>
      <c r="AB43" s="6">
        <f t="shared" si="95"/>
        <v>12545.4</v>
      </c>
      <c r="AC43" s="6">
        <f t="shared" si="96"/>
        <v>12545.4</v>
      </c>
      <c r="AD43" s="6">
        <f t="shared" si="96"/>
        <v>12545.4</v>
      </c>
      <c r="AE43" s="6">
        <f t="shared" si="96"/>
        <v>12545.4</v>
      </c>
      <c r="AF43" s="6">
        <f t="shared" si="96"/>
        <v>12545.4</v>
      </c>
      <c r="AG43" s="6">
        <f t="shared" si="96"/>
        <v>12545.4</v>
      </c>
      <c r="AH43" s="6">
        <f t="shared" si="96"/>
        <v>12921.762000000001</v>
      </c>
      <c r="AI43" s="6">
        <f t="shared" si="96"/>
        <v>12921.762000000001</v>
      </c>
      <c r="AJ43" s="6">
        <f t="shared" si="96"/>
        <v>12921.762000000001</v>
      </c>
      <c r="AK43" s="6">
        <f t="shared" si="96"/>
        <v>12921.762000000001</v>
      </c>
      <c r="AL43" s="6">
        <f t="shared" si="96"/>
        <v>12921.762000000001</v>
      </c>
      <c r="AM43" s="6">
        <f t="shared" si="97"/>
        <v>12921.762000000001</v>
      </c>
      <c r="AN43" s="6">
        <f t="shared" si="97"/>
        <v>12921.762000000001</v>
      </c>
      <c r="AO43" s="6">
        <f t="shared" si="97"/>
        <v>12921.762000000001</v>
      </c>
      <c r="AP43" s="6">
        <f t="shared" si="97"/>
        <v>12921.762000000001</v>
      </c>
      <c r="AQ43" s="6">
        <f t="shared" si="97"/>
        <v>12921.762000000001</v>
      </c>
      <c r="AR43" s="6">
        <f t="shared" si="97"/>
        <v>12921.762000000001</v>
      </c>
      <c r="AS43" s="6">
        <f t="shared" si="97"/>
        <v>12921.762000000001</v>
      </c>
      <c r="AT43" s="6">
        <f t="shared" si="97"/>
        <v>13309.414859999999</v>
      </c>
      <c r="AU43" s="6">
        <f t="shared" si="97"/>
        <v>13309.414859999999</v>
      </c>
      <c r="AV43" s="6">
        <f t="shared" si="97"/>
        <v>13309.414859999999</v>
      </c>
      <c r="AW43" s="6">
        <f t="shared" si="98"/>
        <v>13309.414859999999</v>
      </c>
      <c r="AX43" s="6">
        <f t="shared" si="98"/>
        <v>13309.414859999999</v>
      </c>
      <c r="AY43" s="6">
        <f t="shared" si="98"/>
        <v>13309.414859999999</v>
      </c>
      <c r="AZ43" s="6">
        <f t="shared" si="98"/>
        <v>13309.414859999999</v>
      </c>
      <c r="BA43" s="6">
        <f t="shared" si="98"/>
        <v>13309.414859999999</v>
      </c>
      <c r="BB43" s="6">
        <f t="shared" si="98"/>
        <v>13309.414859999999</v>
      </c>
      <c r="BC43" s="6">
        <f t="shared" si="98"/>
        <v>13309.414859999999</v>
      </c>
      <c r="BD43" s="6">
        <f t="shared" si="98"/>
        <v>13309.414859999999</v>
      </c>
      <c r="BE43" s="6">
        <f t="shared" si="98"/>
        <v>13309.414859999999</v>
      </c>
      <c r="BF43" s="6">
        <f t="shared" si="98"/>
        <v>13708.6973058</v>
      </c>
      <c r="BG43" s="6">
        <f t="shared" si="99"/>
        <v>13708.6973058</v>
      </c>
      <c r="BH43" s="6">
        <f t="shared" si="99"/>
        <v>13708.6973058</v>
      </c>
      <c r="BI43" s="6">
        <f t="shared" si="99"/>
        <v>13708.6973058</v>
      </c>
      <c r="BJ43" s="6">
        <f t="shared" si="99"/>
        <v>13708.6973058</v>
      </c>
      <c r="BK43" s="6">
        <f t="shared" si="99"/>
        <v>13708.6973058</v>
      </c>
      <c r="BL43" s="6">
        <f t="shared" si="99"/>
        <v>13708.6973058</v>
      </c>
      <c r="BM43" s="6">
        <f t="shared" si="99"/>
        <v>13708.6973058</v>
      </c>
      <c r="BN43" s="6">
        <f t="shared" si="99"/>
        <v>13708.6973058</v>
      </c>
      <c r="BO43" s="6">
        <f t="shared" si="99"/>
        <v>13708.6973058</v>
      </c>
      <c r="BP43" s="6">
        <f t="shared" si="99"/>
        <v>13708.6973058</v>
      </c>
      <c r="BQ43" s="6">
        <f t="shared" si="100"/>
        <v>13708.6973058</v>
      </c>
      <c r="BR43" s="6">
        <f t="shared" si="100"/>
        <v>0</v>
      </c>
      <c r="BS43" s="6">
        <f t="shared" si="100"/>
        <v>0</v>
      </c>
      <c r="BT43" s="6">
        <f t="shared" si="100"/>
        <v>0</v>
      </c>
      <c r="BU43" s="6">
        <f t="shared" si="100"/>
        <v>0</v>
      </c>
      <c r="BV43" s="79"/>
      <c r="BW43" s="79"/>
      <c r="BX43" s="18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18"/>
    </row>
    <row r="44" spans="1:100" ht="15" outlineLevel="1" thickBot="1" x14ac:dyDescent="0.35">
      <c r="A44" s="274"/>
      <c r="B44" s="34" t="s">
        <v>107</v>
      </c>
      <c r="C44" s="35"/>
      <c r="D44" s="35" t="s">
        <v>63</v>
      </c>
      <c r="E44" s="209">
        <v>43831</v>
      </c>
      <c r="F44" s="209">
        <v>43862</v>
      </c>
      <c r="G44" s="209">
        <v>43891</v>
      </c>
      <c r="H44" s="209">
        <v>43922</v>
      </c>
      <c r="I44" s="209">
        <v>43952</v>
      </c>
      <c r="J44" s="209">
        <v>43983</v>
      </c>
      <c r="K44" s="209">
        <v>44013</v>
      </c>
      <c r="L44" s="209">
        <v>44044</v>
      </c>
      <c r="M44" s="209">
        <v>44075</v>
      </c>
      <c r="N44" s="209">
        <v>44105</v>
      </c>
      <c r="O44" s="209">
        <v>44136</v>
      </c>
      <c r="P44" s="209">
        <v>44166</v>
      </c>
      <c r="Q44" s="209">
        <v>44197</v>
      </c>
      <c r="R44" s="209">
        <v>44228</v>
      </c>
      <c r="S44" s="209">
        <v>44256</v>
      </c>
      <c r="T44" s="209">
        <v>44287</v>
      </c>
      <c r="U44" s="209">
        <v>44317</v>
      </c>
      <c r="V44" s="209">
        <v>44348</v>
      </c>
      <c r="W44" s="209">
        <v>44378</v>
      </c>
      <c r="X44" s="209">
        <v>44409</v>
      </c>
      <c r="Y44" s="209">
        <v>44440</v>
      </c>
      <c r="Z44" s="209">
        <v>44470</v>
      </c>
      <c r="AA44" s="209">
        <v>44501</v>
      </c>
      <c r="AB44" s="209">
        <v>44531</v>
      </c>
      <c r="AC44" s="209">
        <v>44562</v>
      </c>
      <c r="AD44" s="209">
        <v>44593</v>
      </c>
      <c r="AE44" s="209">
        <v>44621</v>
      </c>
      <c r="AF44" s="209">
        <v>44652</v>
      </c>
      <c r="AG44" s="209">
        <v>44682</v>
      </c>
      <c r="AH44" s="209">
        <v>44713</v>
      </c>
      <c r="AI44" s="209">
        <v>44743</v>
      </c>
      <c r="AJ44" s="209">
        <v>44774</v>
      </c>
      <c r="AK44" s="209">
        <v>44805</v>
      </c>
      <c r="AL44" s="209">
        <v>44835</v>
      </c>
      <c r="AM44" s="209">
        <v>44866</v>
      </c>
      <c r="AN44" s="209">
        <v>44896</v>
      </c>
      <c r="AO44" s="209">
        <v>44927</v>
      </c>
      <c r="AP44" s="209">
        <v>44958</v>
      </c>
      <c r="AQ44" s="209">
        <v>44986</v>
      </c>
      <c r="AR44" s="209">
        <v>45017</v>
      </c>
      <c r="AS44" s="209">
        <v>45047</v>
      </c>
      <c r="AT44" s="209">
        <v>45078</v>
      </c>
      <c r="AU44" s="209">
        <v>45108</v>
      </c>
      <c r="AV44" s="209">
        <v>45139</v>
      </c>
      <c r="AW44" s="209">
        <v>45170</v>
      </c>
      <c r="AX44" s="209">
        <v>45200</v>
      </c>
      <c r="AY44" s="209">
        <v>45231</v>
      </c>
      <c r="AZ44" s="209">
        <v>45261</v>
      </c>
      <c r="BA44" s="209">
        <v>45292</v>
      </c>
      <c r="BB44" s="209">
        <v>45323</v>
      </c>
      <c r="BC44" s="209">
        <v>45352</v>
      </c>
      <c r="BD44" s="209">
        <v>45383</v>
      </c>
      <c r="BE44" s="209">
        <v>45413</v>
      </c>
      <c r="BF44" s="209">
        <v>45444</v>
      </c>
      <c r="BG44" s="209">
        <v>45474</v>
      </c>
      <c r="BH44" s="209">
        <v>45505</v>
      </c>
      <c r="BI44" s="209">
        <v>45536</v>
      </c>
      <c r="BJ44" s="209">
        <v>45566</v>
      </c>
      <c r="BK44" s="209">
        <v>45597</v>
      </c>
      <c r="BL44" s="209">
        <v>45627</v>
      </c>
      <c r="BM44" s="209">
        <v>45658</v>
      </c>
      <c r="BN44" s="209">
        <v>45689</v>
      </c>
      <c r="BO44" s="209">
        <v>45717</v>
      </c>
      <c r="BP44" s="209">
        <v>45748</v>
      </c>
      <c r="BQ44" s="209">
        <v>45778</v>
      </c>
      <c r="BR44" s="209">
        <v>45809</v>
      </c>
      <c r="BS44" s="209">
        <v>45839</v>
      </c>
      <c r="BT44" s="209">
        <v>45870</v>
      </c>
      <c r="BU44" s="209">
        <v>45901</v>
      </c>
      <c r="BV44" s="209">
        <v>45931</v>
      </c>
      <c r="BW44" s="209">
        <v>45962</v>
      </c>
      <c r="BX44" s="213">
        <v>45992</v>
      </c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18"/>
    </row>
    <row r="45" spans="1:100" outlineLevel="1" x14ac:dyDescent="0.3">
      <c r="A45" s="274"/>
      <c r="B45" s="2" t="s">
        <v>58</v>
      </c>
      <c r="C45" s="61">
        <f>SUM(D45:DM45)/SUM($D45:DM45)</f>
        <v>1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f>D27</f>
        <v>10000</v>
      </c>
      <c r="L45" s="6">
        <f t="shared" ref="L45:BU49" si="101">E27</f>
        <v>7000</v>
      </c>
      <c r="M45" s="6">
        <f t="shared" si="101"/>
        <v>7000</v>
      </c>
      <c r="N45" s="6">
        <f t="shared" si="101"/>
        <v>7000</v>
      </c>
      <c r="O45" s="6">
        <f t="shared" si="101"/>
        <v>7000</v>
      </c>
      <c r="P45" s="6">
        <f t="shared" si="101"/>
        <v>7000</v>
      </c>
      <c r="Q45" s="6">
        <f t="shared" si="101"/>
        <v>7000</v>
      </c>
      <c r="R45" s="6">
        <f t="shared" si="101"/>
        <v>7000</v>
      </c>
      <c r="S45" s="6">
        <f t="shared" si="101"/>
        <v>7000</v>
      </c>
      <c r="T45" s="6">
        <f t="shared" si="101"/>
        <v>7000</v>
      </c>
      <c r="U45" s="6">
        <f t="shared" si="101"/>
        <v>7000</v>
      </c>
      <c r="V45" s="6">
        <f t="shared" si="101"/>
        <v>7000</v>
      </c>
      <c r="W45" s="6">
        <f t="shared" si="101"/>
        <v>7000</v>
      </c>
      <c r="X45" s="6">
        <f t="shared" si="101"/>
        <v>7210</v>
      </c>
      <c r="Y45" s="6">
        <f t="shared" si="101"/>
        <v>7210</v>
      </c>
      <c r="Z45" s="6">
        <f t="shared" si="101"/>
        <v>7210</v>
      </c>
      <c r="AA45" s="6">
        <f t="shared" si="101"/>
        <v>7210</v>
      </c>
      <c r="AB45" s="6">
        <f t="shared" si="101"/>
        <v>7210</v>
      </c>
      <c r="AC45" s="6">
        <f t="shared" si="101"/>
        <v>7210</v>
      </c>
      <c r="AD45" s="6">
        <f t="shared" si="101"/>
        <v>7210</v>
      </c>
      <c r="AE45" s="6">
        <f t="shared" si="101"/>
        <v>7210</v>
      </c>
      <c r="AF45" s="6">
        <f t="shared" si="101"/>
        <v>7210</v>
      </c>
      <c r="AG45" s="6">
        <f t="shared" si="101"/>
        <v>7210</v>
      </c>
      <c r="AH45" s="6">
        <f t="shared" si="101"/>
        <v>7210</v>
      </c>
      <c r="AI45" s="6">
        <f t="shared" si="101"/>
        <v>7210</v>
      </c>
      <c r="AJ45" s="6">
        <f t="shared" si="101"/>
        <v>7426.3</v>
      </c>
      <c r="AK45" s="6">
        <f t="shared" si="101"/>
        <v>7426.3</v>
      </c>
      <c r="AL45" s="6">
        <f t="shared" si="101"/>
        <v>7426.3</v>
      </c>
      <c r="AM45" s="6">
        <f t="shared" si="101"/>
        <v>7426.3</v>
      </c>
      <c r="AN45" s="6">
        <f t="shared" si="101"/>
        <v>7426.3</v>
      </c>
      <c r="AO45" s="6">
        <f t="shared" si="101"/>
        <v>7426.3</v>
      </c>
      <c r="AP45" s="6">
        <f t="shared" si="101"/>
        <v>7426.3</v>
      </c>
      <c r="AQ45" s="6">
        <f t="shared" si="101"/>
        <v>7426.3</v>
      </c>
      <c r="AR45" s="6">
        <f t="shared" si="101"/>
        <v>7426.3</v>
      </c>
      <c r="AS45" s="6">
        <f t="shared" si="101"/>
        <v>7426.3</v>
      </c>
      <c r="AT45" s="6">
        <f t="shared" si="101"/>
        <v>7426.3</v>
      </c>
      <c r="AU45" s="6">
        <f t="shared" si="101"/>
        <v>7426.3</v>
      </c>
      <c r="AV45" s="6">
        <f t="shared" si="101"/>
        <v>7649.0889999999999</v>
      </c>
      <c r="AW45" s="6">
        <f t="shared" si="101"/>
        <v>7649.0889999999999</v>
      </c>
      <c r="AX45" s="6">
        <f t="shared" si="101"/>
        <v>7649.0889999999999</v>
      </c>
      <c r="AY45" s="6">
        <f t="shared" si="101"/>
        <v>7649.0889999999999</v>
      </c>
      <c r="AZ45" s="6">
        <f t="shared" si="101"/>
        <v>7649.0889999999999</v>
      </c>
      <c r="BA45" s="6">
        <f t="shared" si="101"/>
        <v>7649.0889999999999</v>
      </c>
      <c r="BB45" s="6">
        <f t="shared" si="101"/>
        <v>7649.0889999999999</v>
      </c>
      <c r="BC45" s="6">
        <f t="shared" si="101"/>
        <v>7649.0889999999999</v>
      </c>
      <c r="BD45" s="6">
        <f t="shared" si="101"/>
        <v>7649.0889999999999</v>
      </c>
      <c r="BE45" s="6">
        <f t="shared" si="101"/>
        <v>7649.0889999999999</v>
      </c>
      <c r="BF45" s="6">
        <f t="shared" si="101"/>
        <v>7649.0889999999999</v>
      </c>
      <c r="BG45" s="6">
        <f t="shared" si="101"/>
        <v>7649.0889999999999</v>
      </c>
      <c r="BH45" s="6">
        <f t="shared" si="101"/>
        <v>7878.56167</v>
      </c>
      <c r="BI45" s="6">
        <f t="shared" si="101"/>
        <v>7878.56167</v>
      </c>
      <c r="BJ45" s="6">
        <f t="shared" si="101"/>
        <v>7878.56167</v>
      </c>
      <c r="BK45" s="6">
        <f t="shared" si="101"/>
        <v>7878.56167</v>
      </c>
      <c r="BL45" s="6">
        <f t="shared" si="101"/>
        <v>7878.56167</v>
      </c>
      <c r="BM45" s="6">
        <f t="shared" si="101"/>
        <v>7878.56167</v>
      </c>
      <c r="BN45" s="6">
        <f t="shared" si="101"/>
        <v>7878.56167</v>
      </c>
      <c r="BO45" s="6">
        <f t="shared" si="101"/>
        <v>7878.56167</v>
      </c>
      <c r="BP45" s="6">
        <f t="shared" si="101"/>
        <v>7878.56167</v>
      </c>
      <c r="BQ45" s="6">
        <f t="shared" si="101"/>
        <v>7878.56167</v>
      </c>
      <c r="BR45" s="6">
        <f t="shared" si="101"/>
        <v>7878.56167</v>
      </c>
      <c r="BS45" s="6">
        <f t="shared" si="101"/>
        <v>7878.56167</v>
      </c>
      <c r="BT45" s="6">
        <f t="shared" si="101"/>
        <v>0</v>
      </c>
      <c r="BU45" s="6">
        <f t="shared" si="101"/>
        <v>0</v>
      </c>
      <c r="BV45" s="79"/>
      <c r="BW45" s="79"/>
      <c r="BX45" s="18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18"/>
    </row>
    <row r="46" spans="1:100" outlineLevel="1" x14ac:dyDescent="0.3">
      <c r="A46" s="274"/>
      <c r="B46" s="5" t="s">
        <v>59</v>
      </c>
      <c r="C46" s="61">
        <f>SUM(D46:DM46)/SUM($D45:DM45)</f>
        <v>-0.43862784153742612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f t="shared" ref="K46:K49" si="102">D28</f>
        <v>-200000</v>
      </c>
      <c r="L46" s="6">
        <f t="shared" si="101"/>
        <v>0</v>
      </c>
      <c r="M46" s="6">
        <f t="shared" si="101"/>
        <v>0</v>
      </c>
      <c r="N46" s="6">
        <f t="shared" si="101"/>
        <v>0</v>
      </c>
      <c r="O46" s="6">
        <f t="shared" si="101"/>
        <v>0</v>
      </c>
      <c r="P46" s="6">
        <f t="shared" si="101"/>
        <v>0</v>
      </c>
      <c r="Q46" s="6">
        <f t="shared" si="101"/>
        <v>0</v>
      </c>
      <c r="R46" s="6">
        <f t="shared" si="101"/>
        <v>0</v>
      </c>
      <c r="S46" s="6">
        <f t="shared" si="101"/>
        <v>0</v>
      </c>
      <c r="T46" s="6">
        <f t="shared" si="101"/>
        <v>0</v>
      </c>
      <c r="U46" s="6">
        <f t="shared" si="101"/>
        <v>0</v>
      </c>
      <c r="V46" s="6">
        <f t="shared" si="101"/>
        <v>0</v>
      </c>
      <c r="W46" s="6">
        <f t="shared" si="101"/>
        <v>0</v>
      </c>
      <c r="X46" s="6">
        <f t="shared" si="101"/>
        <v>0</v>
      </c>
      <c r="Y46" s="6">
        <f t="shared" si="101"/>
        <v>0</v>
      </c>
      <c r="Z46" s="6">
        <f t="shared" si="101"/>
        <v>0</v>
      </c>
      <c r="AA46" s="6">
        <f t="shared" si="101"/>
        <v>0</v>
      </c>
      <c r="AB46" s="6">
        <f t="shared" si="101"/>
        <v>0</v>
      </c>
      <c r="AC46" s="6">
        <f t="shared" si="101"/>
        <v>0</v>
      </c>
      <c r="AD46" s="6">
        <f t="shared" si="101"/>
        <v>0</v>
      </c>
      <c r="AE46" s="6">
        <f t="shared" si="101"/>
        <v>0</v>
      </c>
      <c r="AF46" s="6">
        <f t="shared" si="101"/>
        <v>0</v>
      </c>
      <c r="AG46" s="6">
        <f t="shared" si="101"/>
        <v>0</v>
      </c>
      <c r="AH46" s="6">
        <f t="shared" si="101"/>
        <v>0</v>
      </c>
      <c r="AI46" s="6">
        <f t="shared" si="101"/>
        <v>0</v>
      </c>
      <c r="AJ46" s="6">
        <f t="shared" si="101"/>
        <v>0</v>
      </c>
      <c r="AK46" s="6">
        <f t="shared" si="101"/>
        <v>0</v>
      </c>
      <c r="AL46" s="6">
        <f t="shared" si="101"/>
        <v>0</v>
      </c>
      <c r="AM46" s="6">
        <f t="shared" si="101"/>
        <v>0</v>
      </c>
      <c r="AN46" s="6">
        <f t="shared" si="101"/>
        <v>0</v>
      </c>
      <c r="AO46" s="6">
        <f t="shared" si="101"/>
        <v>0</v>
      </c>
      <c r="AP46" s="6">
        <f t="shared" si="101"/>
        <v>0</v>
      </c>
      <c r="AQ46" s="6">
        <f t="shared" si="101"/>
        <v>0</v>
      </c>
      <c r="AR46" s="6">
        <f t="shared" si="101"/>
        <v>0</v>
      </c>
      <c r="AS46" s="6">
        <f t="shared" si="101"/>
        <v>0</v>
      </c>
      <c r="AT46" s="6">
        <f t="shared" si="101"/>
        <v>0</v>
      </c>
      <c r="AU46" s="6">
        <f t="shared" si="101"/>
        <v>0</v>
      </c>
      <c r="AV46" s="6">
        <f t="shared" si="101"/>
        <v>0</v>
      </c>
      <c r="AW46" s="6">
        <f t="shared" si="101"/>
        <v>0</v>
      </c>
      <c r="AX46" s="6">
        <f t="shared" si="101"/>
        <v>0</v>
      </c>
      <c r="AY46" s="6">
        <f t="shared" si="101"/>
        <v>0</v>
      </c>
      <c r="AZ46" s="6">
        <f t="shared" si="101"/>
        <v>0</v>
      </c>
      <c r="BA46" s="6">
        <f t="shared" si="101"/>
        <v>0</v>
      </c>
      <c r="BB46" s="6">
        <f t="shared" si="101"/>
        <v>0</v>
      </c>
      <c r="BC46" s="6">
        <f t="shared" si="101"/>
        <v>0</v>
      </c>
      <c r="BD46" s="6">
        <f t="shared" si="101"/>
        <v>0</v>
      </c>
      <c r="BE46" s="6">
        <f t="shared" si="101"/>
        <v>0</v>
      </c>
      <c r="BF46" s="6">
        <f t="shared" si="101"/>
        <v>0</v>
      </c>
      <c r="BG46" s="6">
        <f t="shared" si="101"/>
        <v>0</v>
      </c>
      <c r="BH46" s="6">
        <f t="shared" si="101"/>
        <v>0</v>
      </c>
      <c r="BI46" s="6">
        <f t="shared" si="101"/>
        <v>0</v>
      </c>
      <c r="BJ46" s="6">
        <f t="shared" si="101"/>
        <v>0</v>
      </c>
      <c r="BK46" s="6">
        <f t="shared" si="101"/>
        <v>0</v>
      </c>
      <c r="BL46" s="6">
        <f t="shared" si="101"/>
        <v>0</v>
      </c>
      <c r="BM46" s="6">
        <f t="shared" si="101"/>
        <v>0</v>
      </c>
      <c r="BN46" s="6">
        <f t="shared" si="101"/>
        <v>0</v>
      </c>
      <c r="BO46" s="6">
        <f t="shared" si="101"/>
        <v>0</v>
      </c>
      <c r="BP46" s="6">
        <f t="shared" si="101"/>
        <v>0</v>
      </c>
      <c r="BQ46" s="6">
        <f t="shared" si="101"/>
        <v>0</v>
      </c>
      <c r="BR46" s="6">
        <f t="shared" si="101"/>
        <v>0</v>
      </c>
      <c r="BS46" s="6">
        <f t="shared" si="101"/>
        <v>0</v>
      </c>
      <c r="BT46" s="6">
        <f t="shared" si="101"/>
        <v>0</v>
      </c>
      <c r="BU46" s="6">
        <f t="shared" si="101"/>
        <v>0</v>
      </c>
      <c r="BV46" s="79"/>
      <c r="BW46" s="79"/>
      <c r="BX46" s="18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18"/>
    </row>
    <row r="47" spans="1:100" outlineLevel="1" x14ac:dyDescent="0.3">
      <c r="A47" s="274"/>
      <c r="B47" s="5" t="s">
        <v>60</v>
      </c>
      <c r="C47" s="61">
        <f>SUM(D47:DM47)/SUM($D45:DM45)</f>
        <v>-4.9999999999999996E-2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f t="shared" si="102"/>
        <v>-500</v>
      </c>
      <c r="L47" s="6">
        <f t="shared" si="101"/>
        <v>-350</v>
      </c>
      <c r="M47" s="6">
        <f t="shared" si="101"/>
        <v>-350</v>
      </c>
      <c r="N47" s="6">
        <f t="shared" si="101"/>
        <v>-350</v>
      </c>
      <c r="O47" s="6">
        <f t="shared" si="101"/>
        <v>-350</v>
      </c>
      <c r="P47" s="6">
        <f t="shared" si="101"/>
        <v>-350</v>
      </c>
      <c r="Q47" s="6">
        <f t="shared" si="101"/>
        <v>-350</v>
      </c>
      <c r="R47" s="6">
        <f t="shared" si="101"/>
        <v>-350</v>
      </c>
      <c r="S47" s="6">
        <f t="shared" si="101"/>
        <v>-350</v>
      </c>
      <c r="T47" s="6">
        <f t="shared" si="101"/>
        <v>-350</v>
      </c>
      <c r="U47" s="6">
        <f t="shared" si="101"/>
        <v>-350</v>
      </c>
      <c r="V47" s="6">
        <f t="shared" si="101"/>
        <v>-350</v>
      </c>
      <c r="W47" s="6">
        <f t="shared" si="101"/>
        <v>-350</v>
      </c>
      <c r="X47" s="6">
        <f t="shared" si="101"/>
        <v>-360.5</v>
      </c>
      <c r="Y47" s="6">
        <f t="shared" si="101"/>
        <v>-360.5</v>
      </c>
      <c r="Z47" s="6">
        <f t="shared" si="101"/>
        <v>-360.5</v>
      </c>
      <c r="AA47" s="6">
        <f t="shared" si="101"/>
        <v>-360.5</v>
      </c>
      <c r="AB47" s="6">
        <f t="shared" si="101"/>
        <v>-360.5</v>
      </c>
      <c r="AC47" s="6">
        <f t="shared" si="101"/>
        <v>-360.5</v>
      </c>
      <c r="AD47" s="6">
        <f t="shared" si="101"/>
        <v>-360.5</v>
      </c>
      <c r="AE47" s="6">
        <f t="shared" si="101"/>
        <v>-360.5</v>
      </c>
      <c r="AF47" s="6">
        <f t="shared" si="101"/>
        <v>-360.5</v>
      </c>
      <c r="AG47" s="6">
        <f t="shared" si="101"/>
        <v>-360.5</v>
      </c>
      <c r="AH47" s="6">
        <f t="shared" si="101"/>
        <v>-360.5</v>
      </c>
      <c r="AI47" s="6">
        <f t="shared" si="101"/>
        <v>-360.5</v>
      </c>
      <c r="AJ47" s="6">
        <f t="shared" si="101"/>
        <v>-371.31500000000005</v>
      </c>
      <c r="AK47" s="6">
        <f t="shared" si="101"/>
        <v>-371.31500000000005</v>
      </c>
      <c r="AL47" s="6">
        <f t="shared" si="101"/>
        <v>-371.31500000000005</v>
      </c>
      <c r="AM47" s="6">
        <f t="shared" si="101"/>
        <v>-371.31500000000005</v>
      </c>
      <c r="AN47" s="6">
        <f t="shared" si="101"/>
        <v>-371.31500000000005</v>
      </c>
      <c r="AO47" s="6">
        <f t="shared" si="101"/>
        <v>-371.31500000000005</v>
      </c>
      <c r="AP47" s="6">
        <f t="shared" si="101"/>
        <v>-371.31500000000005</v>
      </c>
      <c r="AQ47" s="6">
        <f t="shared" si="101"/>
        <v>-371.31500000000005</v>
      </c>
      <c r="AR47" s="6">
        <f t="shared" si="101"/>
        <v>-371.31500000000005</v>
      </c>
      <c r="AS47" s="6">
        <f t="shared" si="101"/>
        <v>-371.31500000000005</v>
      </c>
      <c r="AT47" s="6">
        <f t="shared" si="101"/>
        <v>-371.31500000000005</v>
      </c>
      <c r="AU47" s="6">
        <f t="shared" si="101"/>
        <v>-371.31500000000005</v>
      </c>
      <c r="AV47" s="6">
        <f t="shared" si="101"/>
        <v>-382.45445000000001</v>
      </c>
      <c r="AW47" s="6">
        <f t="shared" si="101"/>
        <v>-382.45445000000001</v>
      </c>
      <c r="AX47" s="6">
        <f t="shared" si="101"/>
        <v>-382.45445000000001</v>
      </c>
      <c r="AY47" s="6">
        <f t="shared" si="101"/>
        <v>-382.45445000000001</v>
      </c>
      <c r="AZ47" s="6">
        <f t="shared" si="101"/>
        <v>-382.45445000000001</v>
      </c>
      <c r="BA47" s="6">
        <f t="shared" si="101"/>
        <v>-382.45445000000001</v>
      </c>
      <c r="BB47" s="6">
        <f t="shared" si="101"/>
        <v>-382.45445000000001</v>
      </c>
      <c r="BC47" s="6">
        <f t="shared" si="101"/>
        <v>-382.45445000000001</v>
      </c>
      <c r="BD47" s="6">
        <f t="shared" si="101"/>
        <v>-382.45445000000001</v>
      </c>
      <c r="BE47" s="6">
        <f t="shared" si="101"/>
        <v>-382.45445000000001</v>
      </c>
      <c r="BF47" s="6">
        <f t="shared" si="101"/>
        <v>-382.45445000000001</v>
      </c>
      <c r="BG47" s="6">
        <f t="shared" si="101"/>
        <v>-382.45445000000001</v>
      </c>
      <c r="BH47" s="6">
        <f t="shared" si="101"/>
        <v>-393.92808350000001</v>
      </c>
      <c r="BI47" s="6">
        <f t="shared" si="101"/>
        <v>-393.92808350000001</v>
      </c>
      <c r="BJ47" s="6">
        <f t="shared" si="101"/>
        <v>-393.92808350000001</v>
      </c>
      <c r="BK47" s="6">
        <f t="shared" si="101"/>
        <v>-393.92808350000001</v>
      </c>
      <c r="BL47" s="6">
        <f t="shared" si="101"/>
        <v>-393.92808350000001</v>
      </c>
      <c r="BM47" s="6">
        <f t="shared" si="101"/>
        <v>-393.92808350000001</v>
      </c>
      <c r="BN47" s="6">
        <f t="shared" si="101"/>
        <v>-393.92808350000001</v>
      </c>
      <c r="BO47" s="6">
        <f t="shared" si="101"/>
        <v>-393.92808350000001</v>
      </c>
      <c r="BP47" s="6">
        <f t="shared" si="101"/>
        <v>-393.92808350000001</v>
      </c>
      <c r="BQ47" s="6">
        <f t="shared" si="101"/>
        <v>-393.92808350000001</v>
      </c>
      <c r="BR47" s="6">
        <f t="shared" si="101"/>
        <v>-393.92808350000001</v>
      </c>
      <c r="BS47" s="6">
        <f t="shared" si="101"/>
        <v>-393.92808350000001</v>
      </c>
      <c r="BT47" s="6">
        <f t="shared" si="101"/>
        <v>0</v>
      </c>
      <c r="BU47" s="6">
        <f t="shared" si="101"/>
        <v>0</v>
      </c>
      <c r="BV47" s="79"/>
      <c r="BW47" s="79"/>
      <c r="BX47" s="18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18"/>
    </row>
    <row r="48" spans="1:100" outlineLevel="1" x14ac:dyDescent="0.3">
      <c r="A48" s="274"/>
      <c r="B48" s="12" t="s">
        <v>61</v>
      </c>
      <c r="C48" s="61">
        <f>SUM(D48:DM48)/SUM($D45:DM45)</f>
        <v>-0.08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f t="shared" si="102"/>
        <v>-800</v>
      </c>
      <c r="L48" s="6">
        <f t="shared" si="101"/>
        <v>-560</v>
      </c>
      <c r="M48" s="6">
        <f t="shared" si="101"/>
        <v>-560</v>
      </c>
      <c r="N48" s="6">
        <f t="shared" si="101"/>
        <v>-560</v>
      </c>
      <c r="O48" s="6">
        <f t="shared" si="101"/>
        <v>-560</v>
      </c>
      <c r="P48" s="6">
        <f t="shared" si="101"/>
        <v>-560</v>
      </c>
      <c r="Q48" s="6">
        <f t="shared" si="101"/>
        <v>-560</v>
      </c>
      <c r="R48" s="6">
        <f t="shared" si="101"/>
        <v>-560</v>
      </c>
      <c r="S48" s="6">
        <f t="shared" si="101"/>
        <v>-560</v>
      </c>
      <c r="T48" s="6">
        <f t="shared" si="101"/>
        <v>-560</v>
      </c>
      <c r="U48" s="6">
        <f t="shared" si="101"/>
        <v>-560</v>
      </c>
      <c r="V48" s="6">
        <f t="shared" si="101"/>
        <v>-560</v>
      </c>
      <c r="W48" s="6">
        <f t="shared" si="101"/>
        <v>-560</v>
      </c>
      <c r="X48" s="6">
        <f t="shared" si="101"/>
        <v>-576.80000000000007</v>
      </c>
      <c r="Y48" s="6">
        <f t="shared" si="101"/>
        <v>-576.80000000000007</v>
      </c>
      <c r="Z48" s="6">
        <f t="shared" si="101"/>
        <v>-576.80000000000007</v>
      </c>
      <c r="AA48" s="6">
        <f t="shared" si="101"/>
        <v>-576.80000000000007</v>
      </c>
      <c r="AB48" s="6">
        <f t="shared" si="101"/>
        <v>-576.80000000000007</v>
      </c>
      <c r="AC48" s="6">
        <f t="shared" si="101"/>
        <v>-576.80000000000007</v>
      </c>
      <c r="AD48" s="6">
        <f t="shared" si="101"/>
        <v>-576.80000000000007</v>
      </c>
      <c r="AE48" s="6">
        <f t="shared" si="101"/>
        <v>-576.80000000000007</v>
      </c>
      <c r="AF48" s="6">
        <f t="shared" si="101"/>
        <v>-576.80000000000007</v>
      </c>
      <c r="AG48" s="6">
        <f t="shared" si="101"/>
        <v>-576.80000000000007</v>
      </c>
      <c r="AH48" s="6">
        <f t="shared" si="101"/>
        <v>-576.80000000000007</v>
      </c>
      <c r="AI48" s="6">
        <f t="shared" si="101"/>
        <v>-576.80000000000007</v>
      </c>
      <c r="AJ48" s="6">
        <f t="shared" si="101"/>
        <v>-594.10400000000004</v>
      </c>
      <c r="AK48" s="6">
        <f t="shared" si="101"/>
        <v>-594.10400000000004</v>
      </c>
      <c r="AL48" s="6">
        <f t="shared" si="101"/>
        <v>-594.10400000000004</v>
      </c>
      <c r="AM48" s="6">
        <f t="shared" si="101"/>
        <v>-594.10400000000004</v>
      </c>
      <c r="AN48" s="6">
        <f t="shared" si="101"/>
        <v>-594.10400000000004</v>
      </c>
      <c r="AO48" s="6">
        <f t="shared" si="101"/>
        <v>-594.10400000000004</v>
      </c>
      <c r="AP48" s="6">
        <f t="shared" si="101"/>
        <v>-594.10400000000004</v>
      </c>
      <c r="AQ48" s="6">
        <f t="shared" si="101"/>
        <v>-594.10400000000004</v>
      </c>
      <c r="AR48" s="6">
        <f t="shared" si="101"/>
        <v>-594.10400000000004</v>
      </c>
      <c r="AS48" s="6">
        <f t="shared" si="101"/>
        <v>-594.10400000000004</v>
      </c>
      <c r="AT48" s="6">
        <f t="shared" si="101"/>
        <v>-594.10400000000004</v>
      </c>
      <c r="AU48" s="6">
        <f t="shared" si="101"/>
        <v>-594.10400000000004</v>
      </c>
      <c r="AV48" s="6">
        <f t="shared" si="101"/>
        <v>-611.92712000000006</v>
      </c>
      <c r="AW48" s="6">
        <f t="shared" si="101"/>
        <v>-611.92712000000006</v>
      </c>
      <c r="AX48" s="6">
        <f t="shared" si="101"/>
        <v>-611.92712000000006</v>
      </c>
      <c r="AY48" s="6">
        <f t="shared" si="101"/>
        <v>-611.92712000000006</v>
      </c>
      <c r="AZ48" s="6">
        <f t="shared" si="101"/>
        <v>-611.92712000000006</v>
      </c>
      <c r="BA48" s="6">
        <f t="shared" si="101"/>
        <v>-611.92712000000006</v>
      </c>
      <c r="BB48" s="6">
        <f t="shared" si="101"/>
        <v>-611.92712000000006</v>
      </c>
      <c r="BC48" s="6">
        <f t="shared" si="101"/>
        <v>-611.92712000000006</v>
      </c>
      <c r="BD48" s="6">
        <f t="shared" si="101"/>
        <v>-611.92712000000006</v>
      </c>
      <c r="BE48" s="6">
        <f t="shared" si="101"/>
        <v>-611.92712000000006</v>
      </c>
      <c r="BF48" s="6">
        <f t="shared" si="101"/>
        <v>-611.92712000000006</v>
      </c>
      <c r="BG48" s="6">
        <f t="shared" si="101"/>
        <v>-611.92712000000006</v>
      </c>
      <c r="BH48" s="6">
        <f t="shared" si="101"/>
        <v>-630.28493360000004</v>
      </c>
      <c r="BI48" s="6">
        <f t="shared" si="101"/>
        <v>-630.28493360000004</v>
      </c>
      <c r="BJ48" s="6">
        <f t="shared" si="101"/>
        <v>-630.28493360000004</v>
      </c>
      <c r="BK48" s="6">
        <f t="shared" si="101"/>
        <v>-630.28493360000004</v>
      </c>
      <c r="BL48" s="6">
        <f t="shared" si="101"/>
        <v>-630.28493360000004</v>
      </c>
      <c r="BM48" s="6">
        <f t="shared" si="101"/>
        <v>-630.28493360000004</v>
      </c>
      <c r="BN48" s="6">
        <f t="shared" si="101"/>
        <v>-630.28493360000004</v>
      </c>
      <c r="BO48" s="6">
        <f t="shared" si="101"/>
        <v>-630.28493360000004</v>
      </c>
      <c r="BP48" s="6">
        <f t="shared" si="101"/>
        <v>-630.28493360000004</v>
      </c>
      <c r="BQ48" s="6">
        <f t="shared" si="101"/>
        <v>-630.28493360000004</v>
      </c>
      <c r="BR48" s="6">
        <f t="shared" si="101"/>
        <v>-630.28493360000004</v>
      </c>
      <c r="BS48" s="6">
        <f t="shared" si="101"/>
        <v>-630.28493360000004</v>
      </c>
      <c r="BT48" s="6">
        <f t="shared" si="101"/>
        <v>0</v>
      </c>
      <c r="BU48" s="6">
        <f t="shared" si="101"/>
        <v>0</v>
      </c>
      <c r="BV48" s="79"/>
      <c r="BW48" s="79"/>
      <c r="BX48" s="18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18"/>
    </row>
    <row r="49" spans="1:100" ht="15" outlineLevel="1" thickBot="1" x14ac:dyDescent="0.35">
      <c r="A49" s="274">
        <f>NPV((1+'Budget New Projetcts'!$C$7)^(1/12)-1,'Cashflow New Projects'!D49:CV49)</f>
        <v>137852.63891555235</v>
      </c>
      <c r="B49" s="5" t="s">
        <v>62</v>
      </c>
      <c r="C49" s="61">
        <f>SUM(D49:DM49)/SUM($D45:DM45)</f>
        <v>0.43137215846257376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f t="shared" si="102"/>
        <v>-191300</v>
      </c>
      <c r="L49" s="6">
        <f t="shared" si="101"/>
        <v>6090</v>
      </c>
      <c r="M49" s="6">
        <f t="shared" si="101"/>
        <v>6090</v>
      </c>
      <c r="N49" s="6">
        <f t="shared" si="101"/>
        <v>6090</v>
      </c>
      <c r="O49" s="6">
        <f t="shared" si="101"/>
        <v>6090</v>
      </c>
      <c r="P49" s="6">
        <f t="shared" si="101"/>
        <v>6090</v>
      </c>
      <c r="Q49" s="6">
        <f t="shared" si="101"/>
        <v>6090</v>
      </c>
      <c r="R49" s="6">
        <f t="shared" si="101"/>
        <v>6090</v>
      </c>
      <c r="S49" s="6">
        <f t="shared" ref="S49" si="103">L31</f>
        <v>6090</v>
      </c>
      <c r="T49" s="6">
        <f t="shared" ref="T49" si="104">M31</f>
        <v>6090</v>
      </c>
      <c r="U49" s="6">
        <f t="shared" ref="U49" si="105">N31</f>
        <v>6090</v>
      </c>
      <c r="V49" s="6">
        <f t="shared" ref="V49" si="106">O31</f>
        <v>6090</v>
      </c>
      <c r="W49" s="6">
        <f t="shared" ref="W49" si="107">P31</f>
        <v>6090</v>
      </c>
      <c r="X49" s="6">
        <f t="shared" ref="X49" si="108">Q31</f>
        <v>6272.7</v>
      </c>
      <c r="Y49" s="6">
        <f t="shared" ref="Y49" si="109">R31</f>
        <v>6272.7</v>
      </c>
      <c r="Z49" s="6">
        <f t="shared" ref="Z49" si="110">S31</f>
        <v>6272.7</v>
      </c>
      <c r="AA49" s="6">
        <f t="shared" ref="AA49" si="111">T31</f>
        <v>6272.7</v>
      </c>
      <c r="AB49" s="6">
        <f t="shared" ref="AB49" si="112">U31</f>
        <v>6272.7</v>
      </c>
      <c r="AC49" s="6">
        <f t="shared" ref="AC49" si="113">V31</f>
        <v>6272.7</v>
      </c>
      <c r="AD49" s="6">
        <f t="shared" ref="AD49" si="114">W31</f>
        <v>6272.7</v>
      </c>
      <c r="AE49" s="6">
        <f t="shared" ref="AE49" si="115">X31</f>
        <v>6272.7</v>
      </c>
      <c r="AF49" s="6">
        <f t="shared" ref="AF49" si="116">Y31</f>
        <v>6272.7</v>
      </c>
      <c r="AG49" s="6">
        <f t="shared" ref="AG49" si="117">Z31</f>
        <v>6272.7</v>
      </c>
      <c r="AH49" s="6">
        <f t="shared" ref="AH49" si="118">AA31</f>
        <v>6272.7</v>
      </c>
      <c r="AI49" s="6">
        <f t="shared" ref="AI49" si="119">AB31</f>
        <v>6272.7</v>
      </c>
      <c r="AJ49" s="6">
        <f t="shared" ref="AJ49" si="120">AC31</f>
        <v>6460.8810000000003</v>
      </c>
      <c r="AK49" s="6">
        <f t="shared" ref="AK49" si="121">AD31</f>
        <v>6460.8810000000003</v>
      </c>
      <c r="AL49" s="6">
        <f t="shared" ref="AL49" si="122">AE31</f>
        <v>6460.8810000000003</v>
      </c>
      <c r="AM49" s="6">
        <f t="shared" ref="AM49" si="123">AF31</f>
        <v>6460.8810000000003</v>
      </c>
      <c r="AN49" s="6">
        <f t="shared" ref="AN49" si="124">AG31</f>
        <v>6460.8810000000003</v>
      </c>
      <c r="AO49" s="6">
        <f t="shared" ref="AO49" si="125">AH31</f>
        <v>6460.8810000000003</v>
      </c>
      <c r="AP49" s="6">
        <f t="shared" ref="AP49" si="126">AI31</f>
        <v>6460.8810000000003</v>
      </c>
      <c r="AQ49" s="6">
        <f t="shared" ref="AQ49" si="127">AJ31</f>
        <v>6460.8810000000003</v>
      </c>
      <c r="AR49" s="6">
        <f t="shared" ref="AR49" si="128">AK31</f>
        <v>6460.8810000000003</v>
      </c>
      <c r="AS49" s="6">
        <f t="shared" ref="AS49" si="129">AL31</f>
        <v>6460.8810000000003</v>
      </c>
      <c r="AT49" s="6">
        <f t="shared" ref="AT49" si="130">AM31</f>
        <v>6460.8810000000003</v>
      </c>
      <c r="AU49" s="6">
        <f t="shared" ref="AU49" si="131">AN31</f>
        <v>6460.8810000000003</v>
      </c>
      <c r="AV49" s="6">
        <f t="shared" ref="AV49" si="132">AO31</f>
        <v>6654.7074299999995</v>
      </c>
      <c r="AW49" s="6">
        <f t="shared" ref="AW49" si="133">AP31</f>
        <v>6654.7074299999995</v>
      </c>
      <c r="AX49" s="6">
        <f t="shared" ref="AX49" si="134">AQ31</f>
        <v>6654.7074299999995</v>
      </c>
      <c r="AY49" s="6">
        <f t="shared" ref="AY49" si="135">AR31</f>
        <v>6654.7074299999995</v>
      </c>
      <c r="AZ49" s="6">
        <f t="shared" ref="AZ49" si="136">AS31</f>
        <v>6654.7074299999995</v>
      </c>
      <c r="BA49" s="6">
        <f t="shared" ref="BA49" si="137">AT31</f>
        <v>6654.7074299999995</v>
      </c>
      <c r="BB49" s="6">
        <f t="shared" ref="BB49" si="138">AU31</f>
        <v>6654.7074299999995</v>
      </c>
      <c r="BC49" s="6">
        <f t="shared" ref="BC49" si="139">AV31</f>
        <v>6654.7074299999995</v>
      </c>
      <c r="BD49" s="6">
        <f t="shared" ref="BD49" si="140">AW31</f>
        <v>6654.7074299999995</v>
      </c>
      <c r="BE49" s="6">
        <f t="shared" ref="BE49" si="141">AX31</f>
        <v>6654.7074299999995</v>
      </c>
      <c r="BF49" s="6">
        <f t="shared" ref="BF49" si="142">AY31</f>
        <v>6654.7074299999995</v>
      </c>
      <c r="BG49" s="6">
        <f t="shared" ref="BG49" si="143">AZ31</f>
        <v>6654.7074299999995</v>
      </c>
      <c r="BH49" s="6">
        <f t="shared" ref="BH49" si="144">BA31</f>
        <v>6854.3486529000002</v>
      </c>
      <c r="BI49" s="6">
        <f t="shared" ref="BI49" si="145">BB31</f>
        <v>6854.3486529000002</v>
      </c>
      <c r="BJ49" s="6">
        <f t="shared" ref="BJ49" si="146">BC31</f>
        <v>6854.3486529000002</v>
      </c>
      <c r="BK49" s="6">
        <f t="shared" ref="BK49" si="147">BD31</f>
        <v>6854.3486529000002</v>
      </c>
      <c r="BL49" s="6">
        <f t="shared" ref="BL49" si="148">BE31</f>
        <v>6854.3486529000002</v>
      </c>
      <c r="BM49" s="6">
        <f t="shared" ref="BM49" si="149">BF31</f>
        <v>6854.3486529000002</v>
      </c>
      <c r="BN49" s="6">
        <f t="shared" ref="BN49" si="150">BG31</f>
        <v>6854.3486529000002</v>
      </c>
      <c r="BO49" s="6">
        <f t="shared" ref="BO49" si="151">BH31</f>
        <v>6854.3486529000002</v>
      </c>
      <c r="BP49" s="6">
        <f t="shared" ref="BP49" si="152">BI31</f>
        <v>6854.3486529000002</v>
      </c>
      <c r="BQ49" s="6">
        <f t="shared" ref="BQ49" si="153">BJ31</f>
        <v>6854.3486529000002</v>
      </c>
      <c r="BR49" s="6">
        <f t="shared" ref="BR49" si="154">BK31</f>
        <v>6854.3486529000002</v>
      </c>
      <c r="BS49" s="6">
        <f t="shared" ref="BS49" si="155">BL31</f>
        <v>6854.3486529000002</v>
      </c>
      <c r="BT49" s="6">
        <f t="shared" ref="BT49" si="156">BM31</f>
        <v>0</v>
      </c>
      <c r="BU49" s="6">
        <f t="shared" ref="BU49" si="157">BN31</f>
        <v>0</v>
      </c>
      <c r="BV49" s="79"/>
      <c r="BW49" s="79"/>
      <c r="BX49" s="18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18"/>
    </row>
    <row r="50" spans="1:100" ht="15" outlineLevel="1" thickBot="1" x14ac:dyDescent="0.35">
      <c r="A50" s="274"/>
      <c r="B50" s="34" t="s">
        <v>108</v>
      </c>
      <c r="C50" s="35"/>
      <c r="D50" s="35" t="s">
        <v>63</v>
      </c>
      <c r="E50" s="209">
        <v>43831</v>
      </c>
      <c r="F50" s="209">
        <v>43862</v>
      </c>
      <c r="G50" s="209">
        <v>43891</v>
      </c>
      <c r="H50" s="209">
        <v>43922</v>
      </c>
      <c r="I50" s="209">
        <v>43952</v>
      </c>
      <c r="J50" s="209">
        <v>43983</v>
      </c>
      <c r="K50" s="209">
        <v>44013</v>
      </c>
      <c r="L50" s="209">
        <v>44044</v>
      </c>
      <c r="M50" s="209">
        <v>44075</v>
      </c>
      <c r="N50" s="209">
        <v>44105</v>
      </c>
      <c r="O50" s="209">
        <v>44136</v>
      </c>
      <c r="P50" s="209">
        <v>44166</v>
      </c>
      <c r="Q50" s="209">
        <v>44197</v>
      </c>
      <c r="R50" s="209">
        <v>44228</v>
      </c>
      <c r="S50" s="209">
        <v>44256</v>
      </c>
      <c r="T50" s="209">
        <v>44287</v>
      </c>
      <c r="U50" s="209">
        <v>44317</v>
      </c>
      <c r="V50" s="209">
        <v>44348</v>
      </c>
      <c r="W50" s="209">
        <v>44378</v>
      </c>
      <c r="X50" s="209">
        <v>44409</v>
      </c>
      <c r="Y50" s="209">
        <v>44440</v>
      </c>
      <c r="Z50" s="209">
        <v>44470</v>
      </c>
      <c r="AA50" s="209">
        <v>44501</v>
      </c>
      <c r="AB50" s="209">
        <v>44531</v>
      </c>
      <c r="AC50" s="209">
        <v>44562</v>
      </c>
      <c r="AD50" s="209">
        <v>44593</v>
      </c>
      <c r="AE50" s="209">
        <v>44621</v>
      </c>
      <c r="AF50" s="209">
        <v>44652</v>
      </c>
      <c r="AG50" s="209">
        <v>44682</v>
      </c>
      <c r="AH50" s="209">
        <v>44713</v>
      </c>
      <c r="AI50" s="209">
        <v>44743</v>
      </c>
      <c r="AJ50" s="209">
        <v>44774</v>
      </c>
      <c r="AK50" s="209">
        <v>44805</v>
      </c>
      <c r="AL50" s="209">
        <v>44835</v>
      </c>
      <c r="AM50" s="209">
        <v>44866</v>
      </c>
      <c r="AN50" s="209">
        <v>44896</v>
      </c>
      <c r="AO50" s="209">
        <v>44927</v>
      </c>
      <c r="AP50" s="209">
        <v>44958</v>
      </c>
      <c r="AQ50" s="209">
        <v>44986</v>
      </c>
      <c r="AR50" s="209">
        <v>45017</v>
      </c>
      <c r="AS50" s="209">
        <v>45047</v>
      </c>
      <c r="AT50" s="209">
        <v>45078</v>
      </c>
      <c r="AU50" s="209">
        <v>45108</v>
      </c>
      <c r="AV50" s="209">
        <v>45139</v>
      </c>
      <c r="AW50" s="209">
        <v>45170</v>
      </c>
      <c r="AX50" s="209">
        <v>45200</v>
      </c>
      <c r="AY50" s="209">
        <v>45231</v>
      </c>
      <c r="AZ50" s="209">
        <v>45261</v>
      </c>
      <c r="BA50" s="209">
        <v>45292</v>
      </c>
      <c r="BB50" s="209">
        <v>45323</v>
      </c>
      <c r="BC50" s="209">
        <v>45352</v>
      </c>
      <c r="BD50" s="209">
        <v>45383</v>
      </c>
      <c r="BE50" s="209">
        <v>45413</v>
      </c>
      <c r="BF50" s="209">
        <v>45444</v>
      </c>
      <c r="BG50" s="209">
        <v>45474</v>
      </c>
      <c r="BH50" s="209">
        <v>45505</v>
      </c>
      <c r="BI50" s="209">
        <v>45536</v>
      </c>
      <c r="BJ50" s="209">
        <v>45566</v>
      </c>
      <c r="BK50" s="209">
        <v>45597</v>
      </c>
      <c r="BL50" s="209">
        <v>45627</v>
      </c>
      <c r="BM50" s="209">
        <v>45658</v>
      </c>
      <c r="BN50" s="209">
        <v>45689</v>
      </c>
      <c r="BO50" s="209">
        <v>45717</v>
      </c>
      <c r="BP50" s="209">
        <v>45748</v>
      </c>
      <c r="BQ50" s="209">
        <v>45778</v>
      </c>
      <c r="BR50" s="209">
        <v>45809</v>
      </c>
      <c r="BS50" s="209">
        <v>45839</v>
      </c>
      <c r="BT50" s="209">
        <v>45870</v>
      </c>
      <c r="BU50" s="209">
        <v>45901</v>
      </c>
      <c r="BV50" s="209">
        <v>45931</v>
      </c>
      <c r="BW50" s="209">
        <v>45962</v>
      </c>
      <c r="BX50" s="213">
        <v>45992</v>
      </c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18"/>
    </row>
    <row r="51" spans="1:100" outlineLevel="1" x14ac:dyDescent="0.3">
      <c r="A51" s="274"/>
      <c r="B51" s="2" t="s">
        <v>58</v>
      </c>
      <c r="C51" s="61">
        <f>SUM(D51:DM51)/SUM($D51:DM51)</f>
        <v>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f t="shared" ref="M51:V55" si="158">(D27)*2</f>
        <v>20000</v>
      </c>
      <c r="N51" s="6">
        <f t="shared" si="158"/>
        <v>14000</v>
      </c>
      <c r="O51" s="6">
        <f t="shared" si="158"/>
        <v>14000</v>
      </c>
      <c r="P51" s="6">
        <f t="shared" si="158"/>
        <v>14000</v>
      </c>
      <c r="Q51" s="6">
        <f t="shared" si="158"/>
        <v>14000</v>
      </c>
      <c r="R51" s="6">
        <f t="shared" si="158"/>
        <v>14000</v>
      </c>
      <c r="S51" s="6">
        <f t="shared" si="158"/>
        <v>14000</v>
      </c>
      <c r="T51" s="6">
        <f t="shared" si="158"/>
        <v>14000</v>
      </c>
      <c r="U51" s="6">
        <f t="shared" si="158"/>
        <v>14000</v>
      </c>
      <c r="V51" s="6">
        <f t="shared" si="158"/>
        <v>14000</v>
      </c>
      <c r="W51" s="6">
        <f t="shared" ref="W51:AF55" si="159">(N27)*2</f>
        <v>14000</v>
      </c>
      <c r="X51" s="6">
        <f t="shared" si="159"/>
        <v>14000</v>
      </c>
      <c r="Y51" s="6">
        <f t="shared" si="159"/>
        <v>14000</v>
      </c>
      <c r="Z51" s="6">
        <f t="shared" si="159"/>
        <v>14420</v>
      </c>
      <c r="AA51" s="6">
        <f t="shared" si="159"/>
        <v>14420</v>
      </c>
      <c r="AB51" s="6">
        <f t="shared" si="159"/>
        <v>14420</v>
      </c>
      <c r="AC51" s="6">
        <f t="shared" si="159"/>
        <v>14420</v>
      </c>
      <c r="AD51" s="6">
        <f t="shared" si="159"/>
        <v>14420</v>
      </c>
      <c r="AE51" s="6">
        <f t="shared" si="159"/>
        <v>14420</v>
      </c>
      <c r="AF51" s="6">
        <f t="shared" si="159"/>
        <v>14420</v>
      </c>
      <c r="AG51" s="6">
        <f t="shared" ref="AG51:AP55" si="160">(X27)*2</f>
        <v>14420</v>
      </c>
      <c r="AH51" s="6">
        <f t="shared" si="160"/>
        <v>14420</v>
      </c>
      <c r="AI51" s="6">
        <f t="shared" si="160"/>
        <v>14420</v>
      </c>
      <c r="AJ51" s="6">
        <f t="shared" si="160"/>
        <v>14420</v>
      </c>
      <c r="AK51" s="6">
        <f t="shared" si="160"/>
        <v>14420</v>
      </c>
      <c r="AL51" s="6">
        <f t="shared" si="160"/>
        <v>14852.6</v>
      </c>
      <c r="AM51" s="6">
        <f t="shared" si="160"/>
        <v>14852.6</v>
      </c>
      <c r="AN51" s="6">
        <f t="shared" si="160"/>
        <v>14852.6</v>
      </c>
      <c r="AO51" s="6">
        <f t="shared" si="160"/>
        <v>14852.6</v>
      </c>
      <c r="AP51" s="6">
        <f t="shared" si="160"/>
        <v>14852.6</v>
      </c>
      <c r="AQ51" s="6">
        <f t="shared" ref="AQ51:AZ55" si="161">(AH27)*2</f>
        <v>14852.6</v>
      </c>
      <c r="AR51" s="6">
        <f t="shared" si="161"/>
        <v>14852.6</v>
      </c>
      <c r="AS51" s="6">
        <f t="shared" si="161"/>
        <v>14852.6</v>
      </c>
      <c r="AT51" s="6">
        <f t="shared" si="161"/>
        <v>14852.6</v>
      </c>
      <c r="AU51" s="6">
        <f t="shared" si="161"/>
        <v>14852.6</v>
      </c>
      <c r="AV51" s="6">
        <f t="shared" si="161"/>
        <v>14852.6</v>
      </c>
      <c r="AW51" s="6">
        <f t="shared" si="161"/>
        <v>14852.6</v>
      </c>
      <c r="AX51" s="6">
        <f t="shared" si="161"/>
        <v>15298.178</v>
      </c>
      <c r="AY51" s="6">
        <f t="shared" si="161"/>
        <v>15298.178</v>
      </c>
      <c r="AZ51" s="6">
        <f t="shared" si="161"/>
        <v>15298.178</v>
      </c>
      <c r="BA51" s="6">
        <f t="shared" ref="BA51:BJ55" si="162">(AR27)*2</f>
        <v>15298.178</v>
      </c>
      <c r="BB51" s="6">
        <f t="shared" si="162"/>
        <v>15298.178</v>
      </c>
      <c r="BC51" s="6">
        <f t="shared" si="162"/>
        <v>15298.178</v>
      </c>
      <c r="BD51" s="6">
        <f t="shared" si="162"/>
        <v>15298.178</v>
      </c>
      <c r="BE51" s="6">
        <f t="shared" si="162"/>
        <v>15298.178</v>
      </c>
      <c r="BF51" s="6">
        <f t="shared" si="162"/>
        <v>15298.178</v>
      </c>
      <c r="BG51" s="6">
        <f t="shared" si="162"/>
        <v>15298.178</v>
      </c>
      <c r="BH51" s="6">
        <f t="shared" si="162"/>
        <v>15298.178</v>
      </c>
      <c r="BI51" s="6">
        <f t="shared" si="162"/>
        <v>15298.178</v>
      </c>
      <c r="BJ51" s="6">
        <f t="shared" si="162"/>
        <v>15757.12334</v>
      </c>
      <c r="BK51" s="6">
        <f t="shared" ref="BK51:BT55" si="163">(BB27)*2</f>
        <v>15757.12334</v>
      </c>
      <c r="BL51" s="6">
        <f t="shared" si="163"/>
        <v>15757.12334</v>
      </c>
      <c r="BM51" s="6">
        <f t="shared" si="163"/>
        <v>15757.12334</v>
      </c>
      <c r="BN51" s="6">
        <f t="shared" si="163"/>
        <v>15757.12334</v>
      </c>
      <c r="BO51" s="6">
        <f t="shared" si="163"/>
        <v>15757.12334</v>
      </c>
      <c r="BP51" s="6">
        <f t="shared" si="163"/>
        <v>15757.12334</v>
      </c>
      <c r="BQ51" s="6">
        <f t="shared" si="163"/>
        <v>15757.12334</v>
      </c>
      <c r="BR51" s="6">
        <f t="shared" si="163"/>
        <v>15757.12334</v>
      </c>
      <c r="BS51" s="6">
        <f t="shared" si="163"/>
        <v>15757.12334</v>
      </c>
      <c r="BT51" s="6">
        <f t="shared" si="163"/>
        <v>15757.12334</v>
      </c>
      <c r="BU51" s="6">
        <f t="shared" ref="BU51:BX55" si="164">(BL27)*2</f>
        <v>15757.12334</v>
      </c>
      <c r="BV51" s="6">
        <f t="shared" si="164"/>
        <v>0</v>
      </c>
      <c r="BW51" s="6">
        <f t="shared" si="164"/>
        <v>0</v>
      </c>
      <c r="BX51" s="7">
        <f t="shared" si="164"/>
        <v>0</v>
      </c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18"/>
    </row>
    <row r="52" spans="1:100" outlineLevel="1" x14ac:dyDescent="0.3">
      <c r="A52" s="274"/>
      <c r="B52" s="5" t="s">
        <v>59</v>
      </c>
      <c r="C52" s="61">
        <f>SUM(D52:DM52)/SUM($D51:DM51)</f>
        <v>-0.43862784153742612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f t="shared" si="158"/>
        <v>-400000</v>
      </c>
      <c r="N52" s="6">
        <f t="shared" si="158"/>
        <v>0</v>
      </c>
      <c r="O52" s="6">
        <f t="shared" si="158"/>
        <v>0</v>
      </c>
      <c r="P52" s="6">
        <f t="shared" si="158"/>
        <v>0</v>
      </c>
      <c r="Q52" s="6">
        <f t="shared" si="158"/>
        <v>0</v>
      </c>
      <c r="R52" s="6">
        <f t="shared" si="158"/>
        <v>0</v>
      </c>
      <c r="S52" s="6">
        <f t="shared" si="158"/>
        <v>0</v>
      </c>
      <c r="T52" s="6">
        <f t="shared" si="158"/>
        <v>0</v>
      </c>
      <c r="U52" s="6">
        <f t="shared" si="158"/>
        <v>0</v>
      </c>
      <c r="V52" s="6">
        <f t="shared" si="158"/>
        <v>0</v>
      </c>
      <c r="W52" s="6">
        <f t="shared" si="159"/>
        <v>0</v>
      </c>
      <c r="X52" s="6">
        <f t="shared" si="159"/>
        <v>0</v>
      </c>
      <c r="Y52" s="6">
        <f t="shared" si="159"/>
        <v>0</v>
      </c>
      <c r="Z52" s="6">
        <f t="shared" si="159"/>
        <v>0</v>
      </c>
      <c r="AA52" s="6">
        <f t="shared" si="159"/>
        <v>0</v>
      </c>
      <c r="AB52" s="6">
        <f t="shared" si="159"/>
        <v>0</v>
      </c>
      <c r="AC52" s="6">
        <f t="shared" si="159"/>
        <v>0</v>
      </c>
      <c r="AD52" s="6">
        <f t="shared" si="159"/>
        <v>0</v>
      </c>
      <c r="AE52" s="6">
        <f t="shared" si="159"/>
        <v>0</v>
      </c>
      <c r="AF52" s="6">
        <f t="shared" si="159"/>
        <v>0</v>
      </c>
      <c r="AG52" s="6">
        <f t="shared" si="160"/>
        <v>0</v>
      </c>
      <c r="AH52" s="6">
        <f t="shared" si="160"/>
        <v>0</v>
      </c>
      <c r="AI52" s="6">
        <f t="shared" si="160"/>
        <v>0</v>
      </c>
      <c r="AJ52" s="6">
        <f t="shared" si="160"/>
        <v>0</v>
      </c>
      <c r="AK52" s="6">
        <f t="shared" si="160"/>
        <v>0</v>
      </c>
      <c r="AL52" s="6">
        <f t="shared" si="160"/>
        <v>0</v>
      </c>
      <c r="AM52" s="6">
        <f t="shared" si="160"/>
        <v>0</v>
      </c>
      <c r="AN52" s="6">
        <f t="shared" si="160"/>
        <v>0</v>
      </c>
      <c r="AO52" s="6">
        <f t="shared" si="160"/>
        <v>0</v>
      </c>
      <c r="AP52" s="6">
        <f t="shared" si="160"/>
        <v>0</v>
      </c>
      <c r="AQ52" s="6">
        <f t="shared" si="161"/>
        <v>0</v>
      </c>
      <c r="AR52" s="6">
        <f t="shared" si="161"/>
        <v>0</v>
      </c>
      <c r="AS52" s="6">
        <f t="shared" si="161"/>
        <v>0</v>
      </c>
      <c r="AT52" s="6">
        <f t="shared" si="161"/>
        <v>0</v>
      </c>
      <c r="AU52" s="6">
        <f t="shared" si="161"/>
        <v>0</v>
      </c>
      <c r="AV52" s="6">
        <f t="shared" si="161"/>
        <v>0</v>
      </c>
      <c r="AW52" s="6">
        <f t="shared" si="161"/>
        <v>0</v>
      </c>
      <c r="AX52" s="6">
        <f t="shared" si="161"/>
        <v>0</v>
      </c>
      <c r="AY52" s="6">
        <f t="shared" si="161"/>
        <v>0</v>
      </c>
      <c r="AZ52" s="6">
        <f t="shared" si="161"/>
        <v>0</v>
      </c>
      <c r="BA52" s="6">
        <f t="shared" si="162"/>
        <v>0</v>
      </c>
      <c r="BB52" s="6">
        <f t="shared" si="162"/>
        <v>0</v>
      </c>
      <c r="BC52" s="6">
        <f t="shared" si="162"/>
        <v>0</v>
      </c>
      <c r="BD52" s="6">
        <f t="shared" si="162"/>
        <v>0</v>
      </c>
      <c r="BE52" s="6">
        <f t="shared" si="162"/>
        <v>0</v>
      </c>
      <c r="BF52" s="6">
        <f t="shared" si="162"/>
        <v>0</v>
      </c>
      <c r="BG52" s="6">
        <f t="shared" si="162"/>
        <v>0</v>
      </c>
      <c r="BH52" s="6">
        <f t="shared" si="162"/>
        <v>0</v>
      </c>
      <c r="BI52" s="6">
        <f t="shared" si="162"/>
        <v>0</v>
      </c>
      <c r="BJ52" s="6">
        <f t="shared" si="162"/>
        <v>0</v>
      </c>
      <c r="BK52" s="6">
        <f t="shared" si="163"/>
        <v>0</v>
      </c>
      <c r="BL52" s="6">
        <f t="shared" si="163"/>
        <v>0</v>
      </c>
      <c r="BM52" s="6">
        <f t="shared" si="163"/>
        <v>0</v>
      </c>
      <c r="BN52" s="6">
        <f t="shared" si="163"/>
        <v>0</v>
      </c>
      <c r="BO52" s="6">
        <f t="shared" si="163"/>
        <v>0</v>
      </c>
      <c r="BP52" s="6">
        <f t="shared" si="163"/>
        <v>0</v>
      </c>
      <c r="BQ52" s="6">
        <f t="shared" si="163"/>
        <v>0</v>
      </c>
      <c r="BR52" s="6">
        <f t="shared" si="163"/>
        <v>0</v>
      </c>
      <c r="BS52" s="6">
        <f t="shared" si="163"/>
        <v>0</v>
      </c>
      <c r="BT52" s="6">
        <f t="shared" si="163"/>
        <v>0</v>
      </c>
      <c r="BU52" s="6">
        <f t="shared" si="164"/>
        <v>0</v>
      </c>
      <c r="BV52" s="6">
        <f t="shared" si="164"/>
        <v>0</v>
      </c>
      <c r="BW52" s="6">
        <f t="shared" si="164"/>
        <v>0</v>
      </c>
      <c r="BX52" s="7">
        <f t="shared" si="164"/>
        <v>0</v>
      </c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18"/>
    </row>
    <row r="53" spans="1:100" outlineLevel="1" x14ac:dyDescent="0.3">
      <c r="A53" s="274"/>
      <c r="B53" s="5" t="s">
        <v>60</v>
      </c>
      <c r="C53" s="61">
        <f>SUM(D53:DM53)/SUM($D51:DM51)</f>
        <v>-4.9999999999999996E-2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f t="shared" si="158"/>
        <v>-1000</v>
      </c>
      <c r="N53" s="6">
        <f t="shared" si="158"/>
        <v>-700</v>
      </c>
      <c r="O53" s="6">
        <f t="shared" si="158"/>
        <v>-700</v>
      </c>
      <c r="P53" s="6">
        <f t="shared" si="158"/>
        <v>-700</v>
      </c>
      <c r="Q53" s="6">
        <f t="shared" si="158"/>
        <v>-700</v>
      </c>
      <c r="R53" s="6">
        <f t="shared" si="158"/>
        <v>-700</v>
      </c>
      <c r="S53" s="6">
        <f t="shared" si="158"/>
        <v>-700</v>
      </c>
      <c r="T53" s="6">
        <f t="shared" si="158"/>
        <v>-700</v>
      </c>
      <c r="U53" s="6">
        <f t="shared" si="158"/>
        <v>-700</v>
      </c>
      <c r="V53" s="6">
        <f t="shared" si="158"/>
        <v>-700</v>
      </c>
      <c r="W53" s="6">
        <f t="shared" si="159"/>
        <v>-700</v>
      </c>
      <c r="X53" s="6">
        <f t="shared" si="159"/>
        <v>-700</v>
      </c>
      <c r="Y53" s="6">
        <f t="shared" si="159"/>
        <v>-700</v>
      </c>
      <c r="Z53" s="6">
        <f t="shared" si="159"/>
        <v>-721</v>
      </c>
      <c r="AA53" s="6">
        <f t="shared" si="159"/>
        <v>-721</v>
      </c>
      <c r="AB53" s="6">
        <f t="shared" si="159"/>
        <v>-721</v>
      </c>
      <c r="AC53" s="6">
        <f t="shared" si="159"/>
        <v>-721</v>
      </c>
      <c r="AD53" s="6">
        <f t="shared" si="159"/>
        <v>-721</v>
      </c>
      <c r="AE53" s="6">
        <f t="shared" si="159"/>
        <v>-721</v>
      </c>
      <c r="AF53" s="6">
        <f t="shared" si="159"/>
        <v>-721</v>
      </c>
      <c r="AG53" s="6">
        <f t="shared" si="160"/>
        <v>-721</v>
      </c>
      <c r="AH53" s="6">
        <f t="shared" si="160"/>
        <v>-721</v>
      </c>
      <c r="AI53" s="6">
        <f t="shared" si="160"/>
        <v>-721</v>
      </c>
      <c r="AJ53" s="6">
        <f t="shared" si="160"/>
        <v>-721</v>
      </c>
      <c r="AK53" s="6">
        <f t="shared" si="160"/>
        <v>-721</v>
      </c>
      <c r="AL53" s="6">
        <f t="shared" si="160"/>
        <v>-742.63000000000011</v>
      </c>
      <c r="AM53" s="6">
        <f t="shared" si="160"/>
        <v>-742.63000000000011</v>
      </c>
      <c r="AN53" s="6">
        <f t="shared" si="160"/>
        <v>-742.63000000000011</v>
      </c>
      <c r="AO53" s="6">
        <f t="shared" si="160"/>
        <v>-742.63000000000011</v>
      </c>
      <c r="AP53" s="6">
        <f t="shared" si="160"/>
        <v>-742.63000000000011</v>
      </c>
      <c r="AQ53" s="6">
        <f t="shared" si="161"/>
        <v>-742.63000000000011</v>
      </c>
      <c r="AR53" s="6">
        <f t="shared" si="161"/>
        <v>-742.63000000000011</v>
      </c>
      <c r="AS53" s="6">
        <f t="shared" si="161"/>
        <v>-742.63000000000011</v>
      </c>
      <c r="AT53" s="6">
        <f t="shared" si="161"/>
        <v>-742.63000000000011</v>
      </c>
      <c r="AU53" s="6">
        <f t="shared" si="161"/>
        <v>-742.63000000000011</v>
      </c>
      <c r="AV53" s="6">
        <f t="shared" si="161"/>
        <v>-742.63000000000011</v>
      </c>
      <c r="AW53" s="6">
        <f t="shared" si="161"/>
        <v>-742.63000000000011</v>
      </c>
      <c r="AX53" s="6">
        <f t="shared" si="161"/>
        <v>-764.90890000000002</v>
      </c>
      <c r="AY53" s="6">
        <f t="shared" si="161"/>
        <v>-764.90890000000002</v>
      </c>
      <c r="AZ53" s="6">
        <f t="shared" si="161"/>
        <v>-764.90890000000002</v>
      </c>
      <c r="BA53" s="6">
        <f t="shared" si="162"/>
        <v>-764.90890000000002</v>
      </c>
      <c r="BB53" s="6">
        <f t="shared" si="162"/>
        <v>-764.90890000000002</v>
      </c>
      <c r="BC53" s="6">
        <f t="shared" si="162"/>
        <v>-764.90890000000002</v>
      </c>
      <c r="BD53" s="6">
        <f t="shared" si="162"/>
        <v>-764.90890000000002</v>
      </c>
      <c r="BE53" s="6">
        <f t="shared" si="162"/>
        <v>-764.90890000000002</v>
      </c>
      <c r="BF53" s="6">
        <f t="shared" si="162"/>
        <v>-764.90890000000002</v>
      </c>
      <c r="BG53" s="6">
        <f t="shared" si="162"/>
        <v>-764.90890000000002</v>
      </c>
      <c r="BH53" s="6">
        <f t="shared" si="162"/>
        <v>-764.90890000000002</v>
      </c>
      <c r="BI53" s="6">
        <f t="shared" si="162"/>
        <v>-764.90890000000002</v>
      </c>
      <c r="BJ53" s="6">
        <f t="shared" si="162"/>
        <v>-787.85616700000003</v>
      </c>
      <c r="BK53" s="6">
        <f t="shared" si="163"/>
        <v>-787.85616700000003</v>
      </c>
      <c r="BL53" s="6">
        <f t="shared" si="163"/>
        <v>-787.85616700000003</v>
      </c>
      <c r="BM53" s="6">
        <f t="shared" si="163"/>
        <v>-787.85616700000003</v>
      </c>
      <c r="BN53" s="6">
        <f t="shared" si="163"/>
        <v>-787.85616700000003</v>
      </c>
      <c r="BO53" s="6">
        <f t="shared" si="163"/>
        <v>-787.85616700000003</v>
      </c>
      <c r="BP53" s="6">
        <f t="shared" si="163"/>
        <v>-787.85616700000003</v>
      </c>
      <c r="BQ53" s="6">
        <f t="shared" si="163"/>
        <v>-787.85616700000003</v>
      </c>
      <c r="BR53" s="6">
        <f t="shared" si="163"/>
        <v>-787.85616700000003</v>
      </c>
      <c r="BS53" s="6">
        <f t="shared" si="163"/>
        <v>-787.85616700000003</v>
      </c>
      <c r="BT53" s="6">
        <f t="shared" si="163"/>
        <v>-787.85616700000003</v>
      </c>
      <c r="BU53" s="6">
        <f t="shared" si="164"/>
        <v>-787.85616700000003</v>
      </c>
      <c r="BV53" s="6">
        <f t="shared" si="164"/>
        <v>0</v>
      </c>
      <c r="BW53" s="6">
        <f t="shared" si="164"/>
        <v>0</v>
      </c>
      <c r="BX53" s="7">
        <f t="shared" si="164"/>
        <v>0</v>
      </c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18"/>
    </row>
    <row r="54" spans="1:100" outlineLevel="1" x14ac:dyDescent="0.3">
      <c r="A54" s="274"/>
      <c r="B54" s="12" t="s">
        <v>61</v>
      </c>
      <c r="C54" s="61">
        <f>SUM(D54:DM54)/SUM($D51:DM51)</f>
        <v>-0.08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f t="shared" si="158"/>
        <v>-1600</v>
      </c>
      <c r="N54" s="6">
        <f t="shared" si="158"/>
        <v>-1120</v>
      </c>
      <c r="O54" s="6">
        <f t="shared" si="158"/>
        <v>-1120</v>
      </c>
      <c r="P54" s="6">
        <f t="shared" si="158"/>
        <v>-1120</v>
      </c>
      <c r="Q54" s="6">
        <f t="shared" si="158"/>
        <v>-1120</v>
      </c>
      <c r="R54" s="6">
        <f t="shared" si="158"/>
        <v>-1120</v>
      </c>
      <c r="S54" s="6">
        <f t="shared" si="158"/>
        <v>-1120</v>
      </c>
      <c r="T54" s="6">
        <f t="shared" si="158"/>
        <v>-1120</v>
      </c>
      <c r="U54" s="6">
        <f t="shared" si="158"/>
        <v>-1120</v>
      </c>
      <c r="V54" s="6">
        <f t="shared" si="158"/>
        <v>-1120</v>
      </c>
      <c r="W54" s="6">
        <f t="shared" si="159"/>
        <v>-1120</v>
      </c>
      <c r="X54" s="6">
        <f t="shared" si="159"/>
        <v>-1120</v>
      </c>
      <c r="Y54" s="6">
        <f t="shared" si="159"/>
        <v>-1120</v>
      </c>
      <c r="Z54" s="6">
        <f t="shared" si="159"/>
        <v>-1153.6000000000001</v>
      </c>
      <c r="AA54" s="6">
        <f t="shared" si="159"/>
        <v>-1153.6000000000001</v>
      </c>
      <c r="AB54" s="6">
        <f t="shared" si="159"/>
        <v>-1153.6000000000001</v>
      </c>
      <c r="AC54" s="6">
        <f t="shared" si="159"/>
        <v>-1153.6000000000001</v>
      </c>
      <c r="AD54" s="6">
        <f t="shared" si="159"/>
        <v>-1153.6000000000001</v>
      </c>
      <c r="AE54" s="6">
        <f t="shared" si="159"/>
        <v>-1153.6000000000001</v>
      </c>
      <c r="AF54" s="6">
        <f t="shared" si="159"/>
        <v>-1153.6000000000001</v>
      </c>
      <c r="AG54" s="6">
        <f t="shared" si="160"/>
        <v>-1153.6000000000001</v>
      </c>
      <c r="AH54" s="6">
        <f t="shared" si="160"/>
        <v>-1153.6000000000001</v>
      </c>
      <c r="AI54" s="6">
        <f t="shared" si="160"/>
        <v>-1153.6000000000001</v>
      </c>
      <c r="AJ54" s="6">
        <f t="shared" si="160"/>
        <v>-1153.6000000000001</v>
      </c>
      <c r="AK54" s="6">
        <f t="shared" si="160"/>
        <v>-1153.6000000000001</v>
      </c>
      <c r="AL54" s="6">
        <f t="shared" si="160"/>
        <v>-1188.2080000000001</v>
      </c>
      <c r="AM54" s="6">
        <f t="shared" si="160"/>
        <v>-1188.2080000000001</v>
      </c>
      <c r="AN54" s="6">
        <f t="shared" si="160"/>
        <v>-1188.2080000000001</v>
      </c>
      <c r="AO54" s="6">
        <f t="shared" si="160"/>
        <v>-1188.2080000000001</v>
      </c>
      <c r="AP54" s="6">
        <f t="shared" si="160"/>
        <v>-1188.2080000000001</v>
      </c>
      <c r="AQ54" s="6">
        <f t="shared" si="161"/>
        <v>-1188.2080000000001</v>
      </c>
      <c r="AR54" s="6">
        <f t="shared" si="161"/>
        <v>-1188.2080000000001</v>
      </c>
      <c r="AS54" s="6">
        <f t="shared" si="161"/>
        <v>-1188.2080000000001</v>
      </c>
      <c r="AT54" s="6">
        <f t="shared" si="161"/>
        <v>-1188.2080000000001</v>
      </c>
      <c r="AU54" s="6">
        <f t="shared" si="161"/>
        <v>-1188.2080000000001</v>
      </c>
      <c r="AV54" s="6">
        <f t="shared" si="161"/>
        <v>-1188.2080000000001</v>
      </c>
      <c r="AW54" s="6">
        <f t="shared" si="161"/>
        <v>-1188.2080000000001</v>
      </c>
      <c r="AX54" s="6">
        <f t="shared" si="161"/>
        <v>-1223.8542400000001</v>
      </c>
      <c r="AY54" s="6">
        <f t="shared" si="161"/>
        <v>-1223.8542400000001</v>
      </c>
      <c r="AZ54" s="6">
        <f t="shared" si="161"/>
        <v>-1223.8542400000001</v>
      </c>
      <c r="BA54" s="6">
        <f t="shared" si="162"/>
        <v>-1223.8542400000001</v>
      </c>
      <c r="BB54" s="6">
        <f t="shared" si="162"/>
        <v>-1223.8542400000001</v>
      </c>
      <c r="BC54" s="6">
        <f t="shared" si="162"/>
        <v>-1223.8542400000001</v>
      </c>
      <c r="BD54" s="6">
        <f t="shared" si="162"/>
        <v>-1223.8542400000001</v>
      </c>
      <c r="BE54" s="6">
        <f t="shared" si="162"/>
        <v>-1223.8542400000001</v>
      </c>
      <c r="BF54" s="6">
        <f t="shared" si="162"/>
        <v>-1223.8542400000001</v>
      </c>
      <c r="BG54" s="6">
        <f t="shared" si="162"/>
        <v>-1223.8542400000001</v>
      </c>
      <c r="BH54" s="6">
        <f t="shared" si="162"/>
        <v>-1223.8542400000001</v>
      </c>
      <c r="BI54" s="6">
        <f t="shared" si="162"/>
        <v>-1223.8542400000001</v>
      </c>
      <c r="BJ54" s="6">
        <f t="shared" si="162"/>
        <v>-1260.5698672000001</v>
      </c>
      <c r="BK54" s="6">
        <f t="shared" si="163"/>
        <v>-1260.5698672000001</v>
      </c>
      <c r="BL54" s="6">
        <f t="shared" si="163"/>
        <v>-1260.5698672000001</v>
      </c>
      <c r="BM54" s="6">
        <f t="shared" si="163"/>
        <v>-1260.5698672000001</v>
      </c>
      <c r="BN54" s="6">
        <f t="shared" si="163"/>
        <v>-1260.5698672000001</v>
      </c>
      <c r="BO54" s="6">
        <f t="shared" si="163"/>
        <v>-1260.5698672000001</v>
      </c>
      <c r="BP54" s="6">
        <f t="shared" si="163"/>
        <v>-1260.5698672000001</v>
      </c>
      <c r="BQ54" s="6">
        <f t="shared" si="163"/>
        <v>-1260.5698672000001</v>
      </c>
      <c r="BR54" s="6">
        <f t="shared" si="163"/>
        <v>-1260.5698672000001</v>
      </c>
      <c r="BS54" s="6">
        <f t="shared" si="163"/>
        <v>-1260.5698672000001</v>
      </c>
      <c r="BT54" s="6">
        <f t="shared" si="163"/>
        <v>-1260.5698672000001</v>
      </c>
      <c r="BU54" s="6">
        <f t="shared" si="164"/>
        <v>-1260.5698672000001</v>
      </c>
      <c r="BV54" s="6">
        <f t="shared" si="164"/>
        <v>0</v>
      </c>
      <c r="BW54" s="6">
        <f t="shared" si="164"/>
        <v>0</v>
      </c>
      <c r="BX54" s="7">
        <f t="shared" si="164"/>
        <v>0</v>
      </c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18"/>
    </row>
    <row r="55" spans="1:100" ht="15" outlineLevel="1" thickBot="1" x14ac:dyDescent="0.35">
      <c r="A55" s="274">
        <f>NPV((1+'Budget New Projetcts'!$C$7)^(1/12)-1,'Cashflow New Projects'!D55:CV55)</f>
        <v>273040.72954890056</v>
      </c>
      <c r="B55" s="5" t="s">
        <v>62</v>
      </c>
      <c r="C55" s="61">
        <f>SUM(D55:DM55)/SUM($D51:DM51)</f>
        <v>0.43137215846257376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f t="shared" si="158"/>
        <v>-382600</v>
      </c>
      <c r="N55" s="6">
        <f t="shared" si="158"/>
        <v>12180</v>
      </c>
      <c r="O55" s="6">
        <f t="shared" si="158"/>
        <v>12180</v>
      </c>
      <c r="P55" s="6">
        <f t="shared" si="158"/>
        <v>12180</v>
      </c>
      <c r="Q55" s="6">
        <f t="shared" si="158"/>
        <v>12180</v>
      </c>
      <c r="R55" s="6">
        <f t="shared" si="158"/>
        <v>12180</v>
      </c>
      <c r="S55" s="6">
        <f t="shared" si="158"/>
        <v>12180</v>
      </c>
      <c r="T55" s="6">
        <f t="shared" si="158"/>
        <v>12180</v>
      </c>
      <c r="U55" s="6">
        <f t="shared" si="158"/>
        <v>12180</v>
      </c>
      <c r="V55" s="6">
        <f t="shared" si="158"/>
        <v>12180</v>
      </c>
      <c r="W55" s="6">
        <f t="shared" si="159"/>
        <v>12180</v>
      </c>
      <c r="X55" s="6">
        <f t="shared" si="159"/>
        <v>12180</v>
      </c>
      <c r="Y55" s="6">
        <f t="shared" si="159"/>
        <v>12180</v>
      </c>
      <c r="Z55" s="6">
        <f t="shared" si="159"/>
        <v>12545.4</v>
      </c>
      <c r="AA55" s="6">
        <f t="shared" si="159"/>
        <v>12545.4</v>
      </c>
      <c r="AB55" s="6">
        <f t="shared" si="159"/>
        <v>12545.4</v>
      </c>
      <c r="AC55" s="6">
        <f t="shared" si="159"/>
        <v>12545.4</v>
      </c>
      <c r="AD55" s="6">
        <f t="shared" si="159"/>
        <v>12545.4</v>
      </c>
      <c r="AE55" s="6">
        <f t="shared" si="159"/>
        <v>12545.4</v>
      </c>
      <c r="AF55" s="6">
        <f t="shared" si="159"/>
        <v>12545.4</v>
      </c>
      <c r="AG55" s="6">
        <f t="shared" si="160"/>
        <v>12545.4</v>
      </c>
      <c r="AH55" s="6">
        <f t="shared" si="160"/>
        <v>12545.4</v>
      </c>
      <c r="AI55" s="6">
        <f t="shared" si="160"/>
        <v>12545.4</v>
      </c>
      <c r="AJ55" s="6">
        <f t="shared" si="160"/>
        <v>12545.4</v>
      </c>
      <c r="AK55" s="6">
        <f t="shared" si="160"/>
        <v>12545.4</v>
      </c>
      <c r="AL55" s="6">
        <f t="shared" si="160"/>
        <v>12921.762000000001</v>
      </c>
      <c r="AM55" s="6">
        <f t="shared" si="160"/>
        <v>12921.762000000001</v>
      </c>
      <c r="AN55" s="6">
        <f t="shared" si="160"/>
        <v>12921.762000000001</v>
      </c>
      <c r="AO55" s="6">
        <f t="shared" si="160"/>
        <v>12921.762000000001</v>
      </c>
      <c r="AP55" s="6">
        <f t="shared" si="160"/>
        <v>12921.762000000001</v>
      </c>
      <c r="AQ55" s="6">
        <f t="shared" si="161"/>
        <v>12921.762000000001</v>
      </c>
      <c r="AR55" s="6">
        <f t="shared" si="161"/>
        <v>12921.762000000001</v>
      </c>
      <c r="AS55" s="6">
        <f t="shared" si="161"/>
        <v>12921.762000000001</v>
      </c>
      <c r="AT55" s="6">
        <f t="shared" si="161"/>
        <v>12921.762000000001</v>
      </c>
      <c r="AU55" s="6">
        <f t="shared" si="161"/>
        <v>12921.762000000001</v>
      </c>
      <c r="AV55" s="6">
        <f t="shared" si="161"/>
        <v>12921.762000000001</v>
      </c>
      <c r="AW55" s="6">
        <f t="shared" si="161"/>
        <v>12921.762000000001</v>
      </c>
      <c r="AX55" s="6">
        <f t="shared" si="161"/>
        <v>13309.414859999999</v>
      </c>
      <c r="AY55" s="6">
        <f t="shared" si="161"/>
        <v>13309.414859999999</v>
      </c>
      <c r="AZ55" s="6">
        <f t="shared" si="161"/>
        <v>13309.414859999999</v>
      </c>
      <c r="BA55" s="6">
        <f t="shared" si="162"/>
        <v>13309.414859999999</v>
      </c>
      <c r="BB55" s="6">
        <f t="shared" si="162"/>
        <v>13309.414859999999</v>
      </c>
      <c r="BC55" s="6">
        <f t="shared" si="162"/>
        <v>13309.414859999999</v>
      </c>
      <c r="BD55" s="6">
        <f t="shared" si="162"/>
        <v>13309.414859999999</v>
      </c>
      <c r="BE55" s="6">
        <f t="shared" si="162"/>
        <v>13309.414859999999</v>
      </c>
      <c r="BF55" s="6">
        <f t="shared" si="162"/>
        <v>13309.414859999999</v>
      </c>
      <c r="BG55" s="6">
        <f t="shared" si="162"/>
        <v>13309.414859999999</v>
      </c>
      <c r="BH55" s="6">
        <f t="shared" si="162"/>
        <v>13309.414859999999</v>
      </c>
      <c r="BI55" s="6">
        <f t="shared" si="162"/>
        <v>13309.414859999999</v>
      </c>
      <c r="BJ55" s="6">
        <f t="shared" si="162"/>
        <v>13708.6973058</v>
      </c>
      <c r="BK55" s="6">
        <f t="shared" si="163"/>
        <v>13708.6973058</v>
      </c>
      <c r="BL55" s="6">
        <f t="shared" si="163"/>
        <v>13708.6973058</v>
      </c>
      <c r="BM55" s="6">
        <f t="shared" si="163"/>
        <v>13708.6973058</v>
      </c>
      <c r="BN55" s="6">
        <f t="shared" si="163"/>
        <v>13708.6973058</v>
      </c>
      <c r="BO55" s="6">
        <f t="shared" si="163"/>
        <v>13708.6973058</v>
      </c>
      <c r="BP55" s="6">
        <f t="shared" si="163"/>
        <v>13708.6973058</v>
      </c>
      <c r="BQ55" s="6">
        <f t="shared" si="163"/>
        <v>13708.6973058</v>
      </c>
      <c r="BR55" s="6">
        <f t="shared" si="163"/>
        <v>13708.6973058</v>
      </c>
      <c r="BS55" s="6">
        <f t="shared" si="163"/>
        <v>13708.6973058</v>
      </c>
      <c r="BT55" s="6">
        <f t="shared" si="163"/>
        <v>13708.6973058</v>
      </c>
      <c r="BU55" s="6">
        <f t="shared" si="164"/>
        <v>13708.6973058</v>
      </c>
      <c r="BV55" s="6">
        <f t="shared" si="164"/>
        <v>0</v>
      </c>
      <c r="BW55" s="6">
        <f t="shared" si="164"/>
        <v>0</v>
      </c>
      <c r="BX55" s="7">
        <f t="shared" si="164"/>
        <v>0</v>
      </c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18"/>
    </row>
    <row r="56" spans="1:100" ht="15" outlineLevel="1" thickBot="1" x14ac:dyDescent="0.35">
      <c r="A56" s="274"/>
      <c r="B56" s="34" t="s">
        <v>109</v>
      </c>
      <c r="C56" s="35"/>
      <c r="D56" s="35" t="s">
        <v>63</v>
      </c>
      <c r="E56" s="209">
        <v>43831</v>
      </c>
      <c r="F56" s="209">
        <v>43862</v>
      </c>
      <c r="G56" s="209">
        <v>43891</v>
      </c>
      <c r="H56" s="209">
        <v>43922</v>
      </c>
      <c r="I56" s="209">
        <v>43952</v>
      </c>
      <c r="J56" s="209">
        <v>43983</v>
      </c>
      <c r="K56" s="209">
        <v>44013</v>
      </c>
      <c r="L56" s="209">
        <v>44044</v>
      </c>
      <c r="M56" s="209">
        <v>44075</v>
      </c>
      <c r="N56" s="209">
        <v>44105</v>
      </c>
      <c r="O56" s="209">
        <v>44136</v>
      </c>
      <c r="P56" s="209">
        <v>44166</v>
      </c>
      <c r="Q56" s="209">
        <v>44197</v>
      </c>
      <c r="R56" s="209">
        <v>44228</v>
      </c>
      <c r="S56" s="209">
        <v>44256</v>
      </c>
      <c r="T56" s="209">
        <v>44287</v>
      </c>
      <c r="U56" s="209">
        <v>44317</v>
      </c>
      <c r="V56" s="209">
        <v>44348</v>
      </c>
      <c r="W56" s="209">
        <v>44378</v>
      </c>
      <c r="X56" s="209">
        <v>44409</v>
      </c>
      <c r="Y56" s="209">
        <v>44440</v>
      </c>
      <c r="Z56" s="209">
        <v>44470</v>
      </c>
      <c r="AA56" s="209">
        <v>44501</v>
      </c>
      <c r="AB56" s="209">
        <v>44531</v>
      </c>
      <c r="AC56" s="209">
        <v>44562</v>
      </c>
      <c r="AD56" s="209">
        <v>44593</v>
      </c>
      <c r="AE56" s="209">
        <v>44621</v>
      </c>
      <c r="AF56" s="209">
        <v>44652</v>
      </c>
      <c r="AG56" s="209">
        <v>44682</v>
      </c>
      <c r="AH56" s="209">
        <v>44713</v>
      </c>
      <c r="AI56" s="209">
        <v>44743</v>
      </c>
      <c r="AJ56" s="209">
        <v>44774</v>
      </c>
      <c r="AK56" s="209">
        <v>44805</v>
      </c>
      <c r="AL56" s="209">
        <v>44835</v>
      </c>
      <c r="AM56" s="209">
        <v>44866</v>
      </c>
      <c r="AN56" s="209">
        <v>44896</v>
      </c>
      <c r="AO56" s="209">
        <v>44927</v>
      </c>
      <c r="AP56" s="209">
        <v>44958</v>
      </c>
      <c r="AQ56" s="209">
        <v>44986</v>
      </c>
      <c r="AR56" s="209">
        <v>45017</v>
      </c>
      <c r="AS56" s="209">
        <v>45047</v>
      </c>
      <c r="AT56" s="209">
        <v>45078</v>
      </c>
      <c r="AU56" s="209">
        <v>45108</v>
      </c>
      <c r="AV56" s="209">
        <v>45139</v>
      </c>
      <c r="AW56" s="209">
        <v>45170</v>
      </c>
      <c r="AX56" s="209">
        <v>45200</v>
      </c>
      <c r="AY56" s="209">
        <v>45231</v>
      </c>
      <c r="AZ56" s="209">
        <v>45261</v>
      </c>
      <c r="BA56" s="209">
        <v>45292</v>
      </c>
      <c r="BB56" s="209">
        <v>45323</v>
      </c>
      <c r="BC56" s="209">
        <v>45352</v>
      </c>
      <c r="BD56" s="209">
        <v>45383</v>
      </c>
      <c r="BE56" s="209">
        <v>45413</v>
      </c>
      <c r="BF56" s="209">
        <v>45444</v>
      </c>
      <c r="BG56" s="209">
        <v>45474</v>
      </c>
      <c r="BH56" s="209">
        <v>45505</v>
      </c>
      <c r="BI56" s="209">
        <v>45536</v>
      </c>
      <c r="BJ56" s="209">
        <v>45566</v>
      </c>
      <c r="BK56" s="209">
        <v>45597</v>
      </c>
      <c r="BL56" s="209">
        <v>45627</v>
      </c>
      <c r="BM56" s="209">
        <v>45658</v>
      </c>
      <c r="BN56" s="209">
        <v>45689</v>
      </c>
      <c r="BO56" s="209">
        <v>45717</v>
      </c>
      <c r="BP56" s="209">
        <v>45748</v>
      </c>
      <c r="BQ56" s="209">
        <v>45778</v>
      </c>
      <c r="BR56" s="209">
        <v>45809</v>
      </c>
      <c r="BS56" s="209">
        <v>45839</v>
      </c>
      <c r="BT56" s="209">
        <v>45870</v>
      </c>
      <c r="BU56" s="209">
        <v>45901</v>
      </c>
      <c r="BV56" s="209">
        <v>45931</v>
      </c>
      <c r="BW56" s="209">
        <v>45962</v>
      </c>
      <c r="BX56" s="213">
        <v>45992</v>
      </c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18"/>
    </row>
    <row r="57" spans="1:100" outlineLevel="1" x14ac:dyDescent="0.3">
      <c r="A57" s="274"/>
      <c r="B57" s="2" t="s">
        <v>58</v>
      </c>
      <c r="C57" s="61">
        <f>SUM(D57:DM57)/SUM($D57:DM57)</f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f>D27</f>
        <v>10000</v>
      </c>
      <c r="P57" s="6">
        <f t="shared" ref="P57:BX61" si="165">E27</f>
        <v>7000</v>
      </c>
      <c r="Q57" s="6">
        <f t="shared" si="165"/>
        <v>7000</v>
      </c>
      <c r="R57" s="6">
        <f t="shared" si="165"/>
        <v>7000</v>
      </c>
      <c r="S57" s="6">
        <f t="shared" si="165"/>
        <v>7000</v>
      </c>
      <c r="T57" s="6">
        <f t="shared" si="165"/>
        <v>7000</v>
      </c>
      <c r="U57" s="6">
        <f t="shared" si="165"/>
        <v>7000</v>
      </c>
      <c r="V57" s="6">
        <f t="shared" si="165"/>
        <v>7000</v>
      </c>
      <c r="W57" s="6">
        <f t="shared" si="165"/>
        <v>7000</v>
      </c>
      <c r="X57" s="6">
        <f t="shared" si="165"/>
        <v>7000</v>
      </c>
      <c r="Y57" s="6">
        <f t="shared" si="165"/>
        <v>7000</v>
      </c>
      <c r="Z57" s="6">
        <f t="shared" si="165"/>
        <v>7000</v>
      </c>
      <c r="AA57" s="6">
        <f t="shared" si="165"/>
        <v>7000</v>
      </c>
      <c r="AB57" s="6">
        <f t="shared" si="165"/>
        <v>7210</v>
      </c>
      <c r="AC57" s="6">
        <f t="shared" si="165"/>
        <v>7210</v>
      </c>
      <c r="AD57" s="6">
        <f t="shared" si="165"/>
        <v>7210</v>
      </c>
      <c r="AE57" s="6">
        <f t="shared" si="165"/>
        <v>7210</v>
      </c>
      <c r="AF57" s="6">
        <f t="shared" si="165"/>
        <v>7210</v>
      </c>
      <c r="AG57" s="6">
        <f t="shared" si="165"/>
        <v>7210</v>
      </c>
      <c r="AH57" s="6">
        <f t="shared" si="165"/>
        <v>7210</v>
      </c>
      <c r="AI57" s="6">
        <f t="shared" si="165"/>
        <v>7210</v>
      </c>
      <c r="AJ57" s="6">
        <f t="shared" si="165"/>
        <v>7210</v>
      </c>
      <c r="AK57" s="6">
        <f t="shared" si="165"/>
        <v>7210</v>
      </c>
      <c r="AL57" s="6">
        <f t="shared" si="165"/>
        <v>7210</v>
      </c>
      <c r="AM57" s="6">
        <f t="shared" si="165"/>
        <v>7210</v>
      </c>
      <c r="AN57" s="6">
        <f t="shared" si="165"/>
        <v>7426.3</v>
      </c>
      <c r="AO57" s="6">
        <f t="shared" si="165"/>
        <v>7426.3</v>
      </c>
      <c r="AP57" s="6">
        <f t="shared" si="165"/>
        <v>7426.3</v>
      </c>
      <c r="AQ57" s="6">
        <f t="shared" si="165"/>
        <v>7426.3</v>
      </c>
      <c r="AR57" s="6">
        <f t="shared" si="165"/>
        <v>7426.3</v>
      </c>
      <c r="AS57" s="6">
        <f t="shared" si="165"/>
        <v>7426.3</v>
      </c>
      <c r="AT57" s="6">
        <f t="shared" si="165"/>
        <v>7426.3</v>
      </c>
      <c r="AU57" s="6">
        <f t="shared" si="165"/>
        <v>7426.3</v>
      </c>
      <c r="AV57" s="6">
        <f t="shared" si="165"/>
        <v>7426.3</v>
      </c>
      <c r="AW57" s="6">
        <f t="shared" si="165"/>
        <v>7426.3</v>
      </c>
      <c r="AX57" s="6">
        <f t="shared" si="165"/>
        <v>7426.3</v>
      </c>
      <c r="AY57" s="6">
        <f t="shared" si="165"/>
        <v>7426.3</v>
      </c>
      <c r="AZ57" s="6">
        <f t="shared" si="165"/>
        <v>7649.0889999999999</v>
      </c>
      <c r="BA57" s="6">
        <f t="shared" si="165"/>
        <v>7649.0889999999999</v>
      </c>
      <c r="BB57" s="6">
        <f t="shared" si="165"/>
        <v>7649.0889999999999</v>
      </c>
      <c r="BC57" s="6">
        <f t="shared" si="165"/>
        <v>7649.0889999999999</v>
      </c>
      <c r="BD57" s="6">
        <f t="shared" si="165"/>
        <v>7649.0889999999999</v>
      </c>
      <c r="BE57" s="6">
        <f t="shared" si="165"/>
        <v>7649.0889999999999</v>
      </c>
      <c r="BF57" s="6">
        <f t="shared" si="165"/>
        <v>7649.0889999999999</v>
      </c>
      <c r="BG57" s="6">
        <f t="shared" si="165"/>
        <v>7649.0889999999999</v>
      </c>
      <c r="BH57" s="6">
        <f t="shared" si="165"/>
        <v>7649.0889999999999</v>
      </c>
      <c r="BI57" s="6">
        <f t="shared" si="165"/>
        <v>7649.0889999999999</v>
      </c>
      <c r="BJ57" s="6">
        <f t="shared" si="165"/>
        <v>7649.0889999999999</v>
      </c>
      <c r="BK57" s="6">
        <f t="shared" si="165"/>
        <v>7649.0889999999999</v>
      </c>
      <c r="BL57" s="6">
        <f t="shared" si="165"/>
        <v>7878.56167</v>
      </c>
      <c r="BM57" s="6">
        <f t="shared" si="165"/>
        <v>7878.56167</v>
      </c>
      <c r="BN57" s="6">
        <f t="shared" si="165"/>
        <v>7878.56167</v>
      </c>
      <c r="BO57" s="6">
        <f t="shared" si="165"/>
        <v>7878.56167</v>
      </c>
      <c r="BP57" s="6">
        <f t="shared" si="165"/>
        <v>7878.56167</v>
      </c>
      <c r="BQ57" s="6">
        <f t="shared" si="165"/>
        <v>7878.56167</v>
      </c>
      <c r="BR57" s="6">
        <f t="shared" si="165"/>
        <v>7878.56167</v>
      </c>
      <c r="BS57" s="6">
        <f t="shared" si="165"/>
        <v>7878.56167</v>
      </c>
      <c r="BT57" s="6">
        <f t="shared" si="165"/>
        <v>7878.56167</v>
      </c>
      <c r="BU57" s="6">
        <f t="shared" si="165"/>
        <v>7878.56167</v>
      </c>
      <c r="BV57" s="6">
        <f t="shared" si="165"/>
        <v>7878.56167</v>
      </c>
      <c r="BW57" s="6">
        <f t="shared" si="165"/>
        <v>7878.56167</v>
      </c>
      <c r="BX57" s="7">
        <f t="shared" si="165"/>
        <v>0</v>
      </c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18"/>
    </row>
    <row r="58" spans="1:100" outlineLevel="1" x14ac:dyDescent="0.3">
      <c r="A58" s="274"/>
      <c r="B58" s="5" t="s">
        <v>59</v>
      </c>
      <c r="C58" s="61">
        <f>SUM(D58:DM58)/SUM($D57:DM57)</f>
        <v>-0.43862784153742612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f t="shared" ref="O58:O61" si="166">D28</f>
        <v>-200000</v>
      </c>
      <c r="P58" s="6">
        <f t="shared" si="165"/>
        <v>0</v>
      </c>
      <c r="Q58" s="6">
        <f t="shared" si="165"/>
        <v>0</v>
      </c>
      <c r="R58" s="6">
        <f t="shared" si="165"/>
        <v>0</v>
      </c>
      <c r="S58" s="6">
        <f t="shared" si="165"/>
        <v>0</v>
      </c>
      <c r="T58" s="6">
        <f t="shared" si="165"/>
        <v>0</v>
      </c>
      <c r="U58" s="6">
        <f t="shared" si="165"/>
        <v>0</v>
      </c>
      <c r="V58" s="6">
        <f t="shared" si="165"/>
        <v>0</v>
      </c>
      <c r="W58" s="6">
        <f t="shared" si="165"/>
        <v>0</v>
      </c>
      <c r="X58" s="6">
        <f t="shared" si="165"/>
        <v>0</v>
      </c>
      <c r="Y58" s="6">
        <f t="shared" si="165"/>
        <v>0</v>
      </c>
      <c r="Z58" s="6">
        <f t="shared" si="165"/>
        <v>0</v>
      </c>
      <c r="AA58" s="6">
        <f t="shared" si="165"/>
        <v>0</v>
      </c>
      <c r="AB58" s="6">
        <f t="shared" si="165"/>
        <v>0</v>
      </c>
      <c r="AC58" s="6">
        <f t="shared" si="165"/>
        <v>0</v>
      </c>
      <c r="AD58" s="6">
        <f t="shared" si="165"/>
        <v>0</v>
      </c>
      <c r="AE58" s="6">
        <f t="shared" si="165"/>
        <v>0</v>
      </c>
      <c r="AF58" s="6">
        <f t="shared" si="165"/>
        <v>0</v>
      </c>
      <c r="AG58" s="6">
        <f t="shared" si="165"/>
        <v>0</v>
      </c>
      <c r="AH58" s="6">
        <f t="shared" si="165"/>
        <v>0</v>
      </c>
      <c r="AI58" s="6">
        <f t="shared" si="165"/>
        <v>0</v>
      </c>
      <c r="AJ58" s="6">
        <f t="shared" si="165"/>
        <v>0</v>
      </c>
      <c r="AK58" s="6">
        <f t="shared" si="165"/>
        <v>0</v>
      </c>
      <c r="AL58" s="6">
        <f t="shared" si="165"/>
        <v>0</v>
      </c>
      <c r="AM58" s="6">
        <f t="shared" si="165"/>
        <v>0</v>
      </c>
      <c r="AN58" s="6">
        <f t="shared" si="165"/>
        <v>0</v>
      </c>
      <c r="AO58" s="6">
        <f t="shared" si="165"/>
        <v>0</v>
      </c>
      <c r="AP58" s="6">
        <f t="shared" si="165"/>
        <v>0</v>
      </c>
      <c r="AQ58" s="6">
        <f t="shared" si="165"/>
        <v>0</v>
      </c>
      <c r="AR58" s="6">
        <f t="shared" si="165"/>
        <v>0</v>
      </c>
      <c r="AS58" s="6">
        <f t="shared" si="165"/>
        <v>0</v>
      </c>
      <c r="AT58" s="6">
        <f t="shared" si="165"/>
        <v>0</v>
      </c>
      <c r="AU58" s="6">
        <f t="shared" si="165"/>
        <v>0</v>
      </c>
      <c r="AV58" s="6">
        <f t="shared" si="165"/>
        <v>0</v>
      </c>
      <c r="AW58" s="6">
        <f t="shared" si="165"/>
        <v>0</v>
      </c>
      <c r="AX58" s="6">
        <f t="shared" si="165"/>
        <v>0</v>
      </c>
      <c r="AY58" s="6">
        <f t="shared" si="165"/>
        <v>0</v>
      </c>
      <c r="AZ58" s="6">
        <f t="shared" si="165"/>
        <v>0</v>
      </c>
      <c r="BA58" s="6">
        <f t="shared" si="165"/>
        <v>0</v>
      </c>
      <c r="BB58" s="6">
        <f t="shared" si="165"/>
        <v>0</v>
      </c>
      <c r="BC58" s="6">
        <f t="shared" si="165"/>
        <v>0</v>
      </c>
      <c r="BD58" s="6">
        <f t="shared" si="165"/>
        <v>0</v>
      </c>
      <c r="BE58" s="6">
        <f t="shared" si="165"/>
        <v>0</v>
      </c>
      <c r="BF58" s="6">
        <f t="shared" si="165"/>
        <v>0</v>
      </c>
      <c r="BG58" s="6">
        <f t="shared" si="165"/>
        <v>0</v>
      </c>
      <c r="BH58" s="6">
        <f t="shared" si="165"/>
        <v>0</v>
      </c>
      <c r="BI58" s="6">
        <f t="shared" si="165"/>
        <v>0</v>
      </c>
      <c r="BJ58" s="6">
        <f t="shared" si="165"/>
        <v>0</v>
      </c>
      <c r="BK58" s="6">
        <f t="shared" si="165"/>
        <v>0</v>
      </c>
      <c r="BL58" s="6">
        <f t="shared" si="165"/>
        <v>0</v>
      </c>
      <c r="BM58" s="6">
        <f t="shared" si="165"/>
        <v>0</v>
      </c>
      <c r="BN58" s="6">
        <f t="shared" si="165"/>
        <v>0</v>
      </c>
      <c r="BO58" s="6">
        <f t="shared" si="165"/>
        <v>0</v>
      </c>
      <c r="BP58" s="6">
        <f t="shared" si="165"/>
        <v>0</v>
      </c>
      <c r="BQ58" s="6">
        <f t="shared" si="165"/>
        <v>0</v>
      </c>
      <c r="BR58" s="6">
        <f t="shared" si="165"/>
        <v>0</v>
      </c>
      <c r="BS58" s="6">
        <f t="shared" si="165"/>
        <v>0</v>
      </c>
      <c r="BT58" s="6">
        <f t="shared" si="165"/>
        <v>0</v>
      </c>
      <c r="BU58" s="6">
        <f t="shared" si="165"/>
        <v>0</v>
      </c>
      <c r="BV58" s="6">
        <f t="shared" si="165"/>
        <v>0</v>
      </c>
      <c r="BW58" s="6">
        <f t="shared" si="165"/>
        <v>0</v>
      </c>
      <c r="BX58" s="7">
        <f t="shared" si="165"/>
        <v>0</v>
      </c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18"/>
    </row>
    <row r="59" spans="1:100" outlineLevel="1" x14ac:dyDescent="0.3">
      <c r="A59" s="274"/>
      <c r="B59" s="5" t="s">
        <v>60</v>
      </c>
      <c r="C59" s="61">
        <f>SUM(D59:DM59)/SUM($D57:DM57)</f>
        <v>-4.9999999999999996E-2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f t="shared" si="166"/>
        <v>-500</v>
      </c>
      <c r="P59" s="6">
        <f t="shared" si="165"/>
        <v>-350</v>
      </c>
      <c r="Q59" s="6">
        <f t="shared" si="165"/>
        <v>-350</v>
      </c>
      <c r="R59" s="6">
        <f t="shared" si="165"/>
        <v>-350</v>
      </c>
      <c r="S59" s="6">
        <f t="shared" si="165"/>
        <v>-350</v>
      </c>
      <c r="T59" s="6">
        <f t="shared" si="165"/>
        <v>-350</v>
      </c>
      <c r="U59" s="6">
        <f t="shared" si="165"/>
        <v>-350</v>
      </c>
      <c r="V59" s="6">
        <f t="shared" si="165"/>
        <v>-350</v>
      </c>
      <c r="W59" s="6">
        <f t="shared" si="165"/>
        <v>-350</v>
      </c>
      <c r="X59" s="6">
        <f t="shared" si="165"/>
        <v>-350</v>
      </c>
      <c r="Y59" s="6">
        <f t="shared" si="165"/>
        <v>-350</v>
      </c>
      <c r="Z59" s="6">
        <f t="shared" si="165"/>
        <v>-350</v>
      </c>
      <c r="AA59" s="6">
        <f t="shared" si="165"/>
        <v>-350</v>
      </c>
      <c r="AB59" s="6">
        <f t="shared" si="165"/>
        <v>-360.5</v>
      </c>
      <c r="AC59" s="6">
        <f t="shared" si="165"/>
        <v>-360.5</v>
      </c>
      <c r="AD59" s="6">
        <f t="shared" si="165"/>
        <v>-360.5</v>
      </c>
      <c r="AE59" s="6">
        <f t="shared" si="165"/>
        <v>-360.5</v>
      </c>
      <c r="AF59" s="6">
        <f t="shared" si="165"/>
        <v>-360.5</v>
      </c>
      <c r="AG59" s="6">
        <f t="shared" si="165"/>
        <v>-360.5</v>
      </c>
      <c r="AH59" s="6">
        <f t="shared" si="165"/>
        <v>-360.5</v>
      </c>
      <c r="AI59" s="6">
        <f t="shared" si="165"/>
        <v>-360.5</v>
      </c>
      <c r="AJ59" s="6">
        <f t="shared" si="165"/>
        <v>-360.5</v>
      </c>
      <c r="AK59" s="6">
        <f t="shared" si="165"/>
        <v>-360.5</v>
      </c>
      <c r="AL59" s="6">
        <f t="shared" si="165"/>
        <v>-360.5</v>
      </c>
      <c r="AM59" s="6">
        <f t="shared" si="165"/>
        <v>-360.5</v>
      </c>
      <c r="AN59" s="6">
        <f t="shared" si="165"/>
        <v>-371.31500000000005</v>
      </c>
      <c r="AO59" s="6">
        <f t="shared" si="165"/>
        <v>-371.31500000000005</v>
      </c>
      <c r="AP59" s="6">
        <f t="shared" si="165"/>
        <v>-371.31500000000005</v>
      </c>
      <c r="AQ59" s="6">
        <f t="shared" si="165"/>
        <v>-371.31500000000005</v>
      </c>
      <c r="AR59" s="6">
        <f t="shared" si="165"/>
        <v>-371.31500000000005</v>
      </c>
      <c r="AS59" s="6">
        <f t="shared" si="165"/>
        <v>-371.31500000000005</v>
      </c>
      <c r="AT59" s="6">
        <f t="shared" si="165"/>
        <v>-371.31500000000005</v>
      </c>
      <c r="AU59" s="6">
        <f t="shared" si="165"/>
        <v>-371.31500000000005</v>
      </c>
      <c r="AV59" s="6">
        <f t="shared" si="165"/>
        <v>-371.31500000000005</v>
      </c>
      <c r="AW59" s="6">
        <f t="shared" si="165"/>
        <v>-371.31500000000005</v>
      </c>
      <c r="AX59" s="6">
        <f t="shared" si="165"/>
        <v>-371.31500000000005</v>
      </c>
      <c r="AY59" s="6">
        <f t="shared" si="165"/>
        <v>-371.31500000000005</v>
      </c>
      <c r="AZ59" s="6">
        <f t="shared" si="165"/>
        <v>-382.45445000000001</v>
      </c>
      <c r="BA59" s="6">
        <f t="shared" si="165"/>
        <v>-382.45445000000001</v>
      </c>
      <c r="BB59" s="6">
        <f t="shared" si="165"/>
        <v>-382.45445000000001</v>
      </c>
      <c r="BC59" s="6">
        <f t="shared" si="165"/>
        <v>-382.45445000000001</v>
      </c>
      <c r="BD59" s="6">
        <f t="shared" si="165"/>
        <v>-382.45445000000001</v>
      </c>
      <c r="BE59" s="6">
        <f t="shared" si="165"/>
        <v>-382.45445000000001</v>
      </c>
      <c r="BF59" s="6">
        <f t="shared" si="165"/>
        <v>-382.45445000000001</v>
      </c>
      <c r="BG59" s="6">
        <f t="shared" si="165"/>
        <v>-382.45445000000001</v>
      </c>
      <c r="BH59" s="6">
        <f t="shared" si="165"/>
        <v>-382.45445000000001</v>
      </c>
      <c r="BI59" s="6">
        <f t="shared" si="165"/>
        <v>-382.45445000000001</v>
      </c>
      <c r="BJ59" s="6">
        <f t="shared" si="165"/>
        <v>-382.45445000000001</v>
      </c>
      <c r="BK59" s="6">
        <f t="shared" si="165"/>
        <v>-382.45445000000001</v>
      </c>
      <c r="BL59" s="6">
        <f t="shared" si="165"/>
        <v>-393.92808350000001</v>
      </c>
      <c r="BM59" s="6">
        <f t="shared" si="165"/>
        <v>-393.92808350000001</v>
      </c>
      <c r="BN59" s="6">
        <f t="shared" si="165"/>
        <v>-393.92808350000001</v>
      </c>
      <c r="BO59" s="6">
        <f t="shared" si="165"/>
        <v>-393.92808350000001</v>
      </c>
      <c r="BP59" s="6">
        <f t="shared" si="165"/>
        <v>-393.92808350000001</v>
      </c>
      <c r="BQ59" s="6">
        <f t="shared" si="165"/>
        <v>-393.92808350000001</v>
      </c>
      <c r="BR59" s="6">
        <f t="shared" si="165"/>
        <v>-393.92808350000001</v>
      </c>
      <c r="BS59" s="6">
        <f t="shared" si="165"/>
        <v>-393.92808350000001</v>
      </c>
      <c r="BT59" s="6">
        <f t="shared" si="165"/>
        <v>-393.92808350000001</v>
      </c>
      <c r="BU59" s="6">
        <f t="shared" si="165"/>
        <v>-393.92808350000001</v>
      </c>
      <c r="BV59" s="6">
        <f t="shared" si="165"/>
        <v>-393.92808350000001</v>
      </c>
      <c r="BW59" s="6">
        <f t="shared" si="165"/>
        <v>-393.92808350000001</v>
      </c>
      <c r="BX59" s="7">
        <f t="shared" si="165"/>
        <v>0</v>
      </c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18"/>
    </row>
    <row r="60" spans="1:100" outlineLevel="1" x14ac:dyDescent="0.3">
      <c r="A60" s="274"/>
      <c r="B60" s="12" t="s">
        <v>61</v>
      </c>
      <c r="C60" s="61">
        <f>SUM(D60:DM60)/SUM($D57:DM57)</f>
        <v>-0.08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f t="shared" si="166"/>
        <v>-800</v>
      </c>
      <c r="P60" s="6">
        <f t="shared" si="165"/>
        <v>-560</v>
      </c>
      <c r="Q60" s="6">
        <f t="shared" si="165"/>
        <v>-560</v>
      </c>
      <c r="R60" s="6">
        <f t="shared" si="165"/>
        <v>-560</v>
      </c>
      <c r="S60" s="6">
        <f t="shared" si="165"/>
        <v>-560</v>
      </c>
      <c r="T60" s="6">
        <f t="shared" si="165"/>
        <v>-560</v>
      </c>
      <c r="U60" s="6">
        <f t="shared" si="165"/>
        <v>-560</v>
      </c>
      <c r="V60" s="6">
        <f t="shared" si="165"/>
        <v>-560</v>
      </c>
      <c r="W60" s="6">
        <f t="shared" si="165"/>
        <v>-560</v>
      </c>
      <c r="X60" s="6">
        <f t="shared" si="165"/>
        <v>-560</v>
      </c>
      <c r="Y60" s="6">
        <f t="shared" si="165"/>
        <v>-560</v>
      </c>
      <c r="Z60" s="6">
        <f t="shared" si="165"/>
        <v>-560</v>
      </c>
      <c r="AA60" s="6">
        <f t="shared" si="165"/>
        <v>-560</v>
      </c>
      <c r="AB60" s="6">
        <f t="shared" si="165"/>
        <v>-576.80000000000007</v>
      </c>
      <c r="AC60" s="6">
        <f t="shared" si="165"/>
        <v>-576.80000000000007</v>
      </c>
      <c r="AD60" s="6">
        <f t="shared" si="165"/>
        <v>-576.80000000000007</v>
      </c>
      <c r="AE60" s="6">
        <f t="shared" si="165"/>
        <v>-576.80000000000007</v>
      </c>
      <c r="AF60" s="6">
        <f t="shared" si="165"/>
        <v>-576.80000000000007</v>
      </c>
      <c r="AG60" s="6">
        <f t="shared" si="165"/>
        <v>-576.80000000000007</v>
      </c>
      <c r="AH60" s="6">
        <f t="shared" si="165"/>
        <v>-576.80000000000007</v>
      </c>
      <c r="AI60" s="6">
        <f t="shared" si="165"/>
        <v>-576.80000000000007</v>
      </c>
      <c r="AJ60" s="6">
        <f t="shared" si="165"/>
        <v>-576.80000000000007</v>
      </c>
      <c r="AK60" s="6">
        <f t="shared" si="165"/>
        <v>-576.80000000000007</v>
      </c>
      <c r="AL60" s="6">
        <f t="shared" si="165"/>
        <v>-576.80000000000007</v>
      </c>
      <c r="AM60" s="6">
        <f t="shared" si="165"/>
        <v>-576.80000000000007</v>
      </c>
      <c r="AN60" s="6">
        <f t="shared" si="165"/>
        <v>-594.10400000000004</v>
      </c>
      <c r="AO60" s="6">
        <f t="shared" si="165"/>
        <v>-594.10400000000004</v>
      </c>
      <c r="AP60" s="6">
        <f t="shared" si="165"/>
        <v>-594.10400000000004</v>
      </c>
      <c r="AQ60" s="6">
        <f t="shared" si="165"/>
        <v>-594.10400000000004</v>
      </c>
      <c r="AR60" s="6">
        <f t="shared" si="165"/>
        <v>-594.10400000000004</v>
      </c>
      <c r="AS60" s="6">
        <f t="shared" si="165"/>
        <v>-594.10400000000004</v>
      </c>
      <c r="AT60" s="6">
        <f t="shared" si="165"/>
        <v>-594.10400000000004</v>
      </c>
      <c r="AU60" s="6">
        <f t="shared" si="165"/>
        <v>-594.10400000000004</v>
      </c>
      <c r="AV60" s="6">
        <f t="shared" si="165"/>
        <v>-594.10400000000004</v>
      </c>
      <c r="AW60" s="6">
        <f t="shared" si="165"/>
        <v>-594.10400000000004</v>
      </c>
      <c r="AX60" s="6">
        <f t="shared" si="165"/>
        <v>-594.10400000000004</v>
      </c>
      <c r="AY60" s="6">
        <f t="shared" si="165"/>
        <v>-594.10400000000004</v>
      </c>
      <c r="AZ60" s="6">
        <f t="shared" si="165"/>
        <v>-611.92712000000006</v>
      </c>
      <c r="BA60" s="6">
        <f t="shared" si="165"/>
        <v>-611.92712000000006</v>
      </c>
      <c r="BB60" s="6">
        <f t="shared" si="165"/>
        <v>-611.92712000000006</v>
      </c>
      <c r="BC60" s="6">
        <f t="shared" si="165"/>
        <v>-611.92712000000006</v>
      </c>
      <c r="BD60" s="6">
        <f t="shared" si="165"/>
        <v>-611.92712000000006</v>
      </c>
      <c r="BE60" s="6">
        <f t="shared" si="165"/>
        <v>-611.92712000000006</v>
      </c>
      <c r="BF60" s="6">
        <f t="shared" si="165"/>
        <v>-611.92712000000006</v>
      </c>
      <c r="BG60" s="6">
        <f t="shared" si="165"/>
        <v>-611.92712000000006</v>
      </c>
      <c r="BH60" s="6">
        <f t="shared" si="165"/>
        <v>-611.92712000000006</v>
      </c>
      <c r="BI60" s="6">
        <f t="shared" si="165"/>
        <v>-611.92712000000006</v>
      </c>
      <c r="BJ60" s="6">
        <f t="shared" si="165"/>
        <v>-611.92712000000006</v>
      </c>
      <c r="BK60" s="6">
        <f t="shared" si="165"/>
        <v>-611.92712000000006</v>
      </c>
      <c r="BL60" s="6">
        <f t="shared" si="165"/>
        <v>-630.28493360000004</v>
      </c>
      <c r="BM60" s="6">
        <f t="shared" si="165"/>
        <v>-630.28493360000004</v>
      </c>
      <c r="BN60" s="6">
        <f t="shared" si="165"/>
        <v>-630.28493360000004</v>
      </c>
      <c r="BO60" s="6">
        <f t="shared" si="165"/>
        <v>-630.28493360000004</v>
      </c>
      <c r="BP60" s="6">
        <f t="shared" si="165"/>
        <v>-630.28493360000004</v>
      </c>
      <c r="BQ60" s="6">
        <f t="shared" si="165"/>
        <v>-630.28493360000004</v>
      </c>
      <c r="BR60" s="6">
        <f t="shared" si="165"/>
        <v>-630.28493360000004</v>
      </c>
      <c r="BS60" s="6">
        <f t="shared" si="165"/>
        <v>-630.28493360000004</v>
      </c>
      <c r="BT60" s="6">
        <f t="shared" si="165"/>
        <v>-630.28493360000004</v>
      </c>
      <c r="BU60" s="6">
        <f t="shared" si="165"/>
        <v>-630.28493360000004</v>
      </c>
      <c r="BV60" s="6">
        <f t="shared" si="165"/>
        <v>-630.28493360000004</v>
      </c>
      <c r="BW60" s="6">
        <f t="shared" si="165"/>
        <v>-630.28493360000004</v>
      </c>
      <c r="BX60" s="7">
        <f t="shared" si="165"/>
        <v>0</v>
      </c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18"/>
    </row>
    <row r="61" spans="1:100" ht="15" outlineLevel="1" thickBot="1" x14ac:dyDescent="0.35">
      <c r="A61" s="274">
        <f>NPV((1+'Budget New Projetcts'!$C$7)^(1/12)-1,'Cashflow New Projects'!D61:CV61)</f>
        <v>135200.96637080965</v>
      </c>
      <c r="B61" s="5" t="s">
        <v>62</v>
      </c>
      <c r="C61" s="61">
        <f>SUM(D61:DM61)/SUM($D57:DM57)</f>
        <v>0.43137215846257376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f t="shared" si="166"/>
        <v>-191300</v>
      </c>
      <c r="P61" s="6">
        <f t="shared" si="165"/>
        <v>6090</v>
      </c>
      <c r="Q61" s="6">
        <f t="shared" si="165"/>
        <v>6090</v>
      </c>
      <c r="R61" s="6">
        <f t="shared" si="165"/>
        <v>6090</v>
      </c>
      <c r="S61" s="6">
        <f t="shared" si="165"/>
        <v>6090</v>
      </c>
      <c r="T61" s="6">
        <f t="shared" si="165"/>
        <v>6090</v>
      </c>
      <c r="U61" s="6">
        <f t="shared" si="165"/>
        <v>6090</v>
      </c>
      <c r="V61" s="6">
        <f t="shared" si="165"/>
        <v>6090</v>
      </c>
      <c r="W61" s="6">
        <f t="shared" ref="W61" si="167">L31</f>
        <v>6090</v>
      </c>
      <c r="X61" s="6">
        <f t="shared" ref="X61" si="168">M31</f>
        <v>6090</v>
      </c>
      <c r="Y61" s="6">
        <f t="shared" ref="Y61" si="169">N31</f>
        <v>6090</v>
      </c>
      <c r="Z61" s="6">
        <f t="shared" ref="Z61" si="170">O31</f>
        <v>6090</v>
      </c>
      <c r="AA61" s="6">
        <f t="shared" ref="AA61" si="171">P31</f>
        <v>6090</v>
      </c>
      <c r="AB61" s="6">
        <f t="shared" ref="AB61" si="172">Q31</f>
        <v>6272.7</v>
      </c>
      <c r="AC61" s="6">
        <f t="shared" ref="AC61" si="173">R31</f>
        <v>6272.7</v>
      </c>
      <c r="AD61" s="6">
        <f t="shared" ref="AD61" si="174">S31</f>
        <v>6272.7</v>
      </c>
      <c r="AE61" s="6">
        <f t="shared" ref="AE61" si="175">T31</f>
        <v>6272.7</v>
      </c>
      <c r="AF61" s="6">
        <f t="shared" ref="AF61" si="176">U31</f>
        <v>6272.7</v>
      </c>
      <c r="AG61" s="6">
        <f t="shared" ref="AG61" si="177">V31</f>
        <v>6272.7</v>
      </c>
      <c r="AH61" s="6">
        <f t="shared" ref="AH61" si="178">W31</f>
        <v>6272.7</v>
      </c>
      <c r="AI61" s="6">
        <f t="shared" ref="AI61" si="179">X31</f>
        <v>6272.7</v>
      </c>
      <c r="AJ61" s="6">
        <f t="shared" ref="AJ61" si="180">Y31</f>
        <v>6272.7</v>
      </c>
      <c r="AK61" s="6">
        <f t="shared" ref="AK61" si="181">Z31</f>
        <v>6272.7</v>
      </c>
      <c r="AL61" s="6">
        <f t="shared" ref="AL61" si="182">AA31</f>
        <v>6272.7</v>
      </c>
      <c r="AM61" s="6">
        <f t="shared" ref="AM61" si="183">AB31</f>
        <v>6272.7</v>
      </c>
      <c r="AN61" s="6">
        <f t="shared" ref="AN61" si="184">AC31</f>
        <v>6460.8810000000003</v>
      </c>
      <c r="AO61" s="6">
        <f t="shared" ref="AO61" si="185">AD31</f>
        <v>6460.8810000000003</v>
      </c>
      <c r="AP61" s="6">
        <f t="shared" ref="AP61" si="186">AE31</f>
        <v>6460.8810000000003</v>
      </c>
      <c r="AQ61" s="6">
        <f t="shared" ref="AQ61" si="187">AF31</f>
        <v>6460.8810000000003</v>
      </c>
      <c r="AR61" s="6">
        <f t="shared" ref="AR61" si="188">AG31</f>
        <v>6460.8810000000003</v>
      </c>
      <c r="AS61" s="6">
        <f t="shared" ref="AS61" si="189">AH31</f>
        <v>6460.8810000000003</v>
      </c>
      <c r="AT61" s="6">
        <f t="shared" ref="AT61" si="190">AI31</f>
        <v>6460.8810000000003</v>
      </c>
      <c r="AU61" s="6">
        <f t="shared" ref="AU61" si="191">AJ31</f>
        <v>6460.8810000000003</v>
      </c>
      <c r="AV61" s="6">
        <f t="shared" ref="AV61" si="192">AK31</f>
        <v>6460.8810000000003</v>
      </c>
      <c r="AW61" s="6">
        <f t="shared" ref="AW61" si="193">AL31</f>
        <v>6460.8810000000003</v>
      </c>
      <c r="AX61" s="6">
        <f t="shared" ref="AX61" si="194">AM31</f>
        <v>6460.8810000000003</v>
      </c>
      <c r="AY61" s="6">
        <f t="shared" ref="AY61" si="195">AN31</f>
        <v>6460.8810000000003</v>
      </c>
      <c r="AZ61" s="6">
        <f t="shared" ref="AZ61" si="196">AO31</f>
        <v>6654.7074299999995</v>
      </c>
      <c r="BA61" s="6">
        <f t="shared" ref="BA61" si="197">AP31</f>
        <v>6654.7074299999995</v>
      </c>
      <c r="BB61" s="6">
        <f t="shared" ref="BB61" si="198">AQ31</f>
        <v>6654.7074299999995</v>
      </c>
      <c r="BC61" s="6">
        <f t="shared" ref="BC61" si="199">AR31</f>
        <v>6654.7074299999995</v>
      </c>
      <c r="BD61" s="6">
        <f t="shared" ref="BD61" si="200">AS31</f>
        <v>6654.7074299999995</v>
      </c>
      <c r="BE61" s="6">
        <f t="shared" ref="BE61" si="201">AT31</f>
        <v>6654.7074299999995</v>
      </c>
      <c r="BF61" s="6">
        <f t="shared" ref="BF61" si="202">AU31</f>
        <v>6654.7074299999995</v>
      </c>
      <c r="BG61" s="6">
        <f t="shared" ref="BG61" si="203">AV31</f>
        <v>6654.7074299999995</v>
      </c>
      <c r="BH61" s="6">
        <f t="shared" ref="BH61" si="204">AW31</f>
        <v>6654.7074299999995</v>
      </c>
      <c r="BI61" s="6">
        <f t="shared" ref="BI61" si="205">AX31</f>
        <v>6654.7074299999995</v>
      </c>
      <c r="BJ61" s="6">
        <f t="shared" ref="BJ61" si="206">AY31</f>
        <v>6654.7074299999995</v>
      </c>
      <c r="BK61" s="6">
        <f t="shared" ref="BK61" si="207">AZ31</f>
        <v>6654.7074299999995</v>
      </c>
      <c r="BL61" s="6">
        <f t="shared" ref="BL61" si="208">BA31</f>
        <v>6854.3486529000002</v>
      </c>
      <c r="BM61" s="6">
        <f t="shared" ref="BM61" si="209">BB31</f>
        <v>6854.3486529000002</v>
      </c>
      <c r="BN61" s="6">
        <f t="shared" ref="BN61" si="210">BC31</f>
        <v>6854.3486529000002</v>
      </c>
      <c r="BO61" s="6">
        <f t="shared" ref="BO61" si="211">BD31</f>
        <v>6854.3486529000002</v>
      </c>
      <c r="BP61" s="6">
        <f t="shared" ref="BP61" si="212">BE31</f>
        <v>6854.3486529000002</v>
      </c>
      <c r="BQ61" s="6">
        <f t="shared" ref="BQ61" si="213">BF31</f>
        <v>6854.3486529000002</v>
      </c>
      <c r="BR61" s="6">
        <f t="shared" ref="BR61" si="214">BG31</f>
        <v>6854.3486529000002</v>
      </c>
      <c r="BS61" s="6">
        <f t="shared" ref="BS61" si="215">BH31</f>
        <v>6854.3486529000002</v>
      </c>
      <c r="BT61" s="6">
        <f t="shared" ref="BT61" si="216">BI31</f>
        <v>6854.3486529000002</v>
      </c>
      <c r="BU61" s="6">
        <f t="shared" ref="BU61" si="217">BJ31</f>
        <v>6854.3486529000002</v>
      </c>
      <c r="BV61" s="6">
        <f t="shared" ref="BV61" si="218">BK31</f>
        <v>6854.3486529000002</v>
      </c>
      <c r="BW61" s="6">
        <f t="shared" ref="BW61" si="219">BL31</f>
        <v>6854.3486529000002</v>
      </c>
      <c r="BX61" s="7">
        <f t="shared" ref="BX61" si="220">BM31</f>
        <v>0</v>
      </c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18"/>
    </row>
    <row r="62" spans="1:100" x14ac:dyDescent="0.3">
      <c r="A62" s="274"/>
      <c r="B62" s="238" t="s">
        <v>137</v>
      </c>
      <c r="C62" s="239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1"/>
      <c r="CM62" s="241"/>
      <c r="CN62" s="241"/>
      <c r="CO62" s="241"/>
      <c r="CP62" s="241"/>
      <c r="CQ62" s="241"/>
      <c r="CR62" s="241"/>
      <c r="CS62" s="241"/>
      <c r="CT62" s="241"/>
      <c r="CU62" s="241"/>
      <c r="CV62" s="242"/>
    </row>
    <row r="63" spans="1:100" ht="16.8" customHeight="1" collapsed="1" thickBot="1" x14ac:dyDescent="0.35">
      <c r="A63" s="274"/>
      <c r="B63" s="223"/>
      <c r="C63" s="224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5"/>
      <c r="BW63" s="225"/>
      <c r="BX63" s="225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4"/>
    </row>
    <row r="64" spans="1:100" s="1" customFormat="1" ht="16.8" customHeight="1" outlineLevel="1" thickBot="1" x14ac:dyDescent="0.25">
      <c r="A64" s="274"/>
      <c r="B64" s="247" t="s">
        <v>110</v>
      </c>
      <c r="C64" s="245"/>
      <c r="D64" s="245" t="s">
        <v>63</v>
      </c>
      <c r="E64" s="245">
        <v>43831</v>
      </c>
      <c r="F64" s="245">
        <v>43862</v>
      </c>
      <c r="G64" s="245">
        <v>43891</v>
      </c>
      <c r="H64" s="245">
        <v>43922</v>
      </c>
      <c r="I64" s="245">
        <v>43952</v>
      </c>
      <c r="J64" s="245">
        <v>43983</v>
      </c>
      <c r="K64" s="245">
        <v>44013</v>
      </c>
      <c r="L64" s="245">
        <v>44044</v>
      </c>
      <c r="M64" s="245">
        <v>44075</v>
      </c>
      <c r="N64" s="245">
        <v>44105</v>
      </c>
      <c r="O64" s="245">
        <v>44136</v>
      </c>
      <c r="P64" s="245">
        <v>44166</v>
      </c>
      <c r="Q64" s="245">
        <v>44197</v>
      </c>
      <c r="R64" s="245">
        <v>44228</v>
      </c>
      <c r="S64" s="245">
        <v>44256</v>
      </c>
      <c r="T64" s="245">
        <v>44287</v>
      </c>
      <c r="U64" s="245">
        <v>44317</v>
      </c>
      <c r="V64" s="245">
        <v>44348</v>
      </c>
      <c r="W64" s="245">
        <v>44378</v>
      </c>
      <c r="X64" s="245">
        <v>44409</v>
      </c>
      <c r="Y64" s="245">
        <v>44440</v>
      </c>
      <c r="Z64" s="245">
        <v>44470</v>
      </c>
      <c r="AA64" s="245">
        <v>44501</v>
      </c>
      <c r="AB64" s="245">
        <v>44531</v>
      </c>
      <c r="AC64" s="245">
        <v>44562</v>
      </c>
      <c r="AD64" s="245">
        <v>44593</v>
      </c>
      <c r="AE64" s="245">
        <v>44621</v>
      </c>
      <c r="AF64" s="245">
        <v>44652</v>
      </c>
      <c r="AG64" s="245">
        <v>44682</v>
      </c>
      <c r="AH64" s="245">
        <v>44713</v>
      </c>
      <c r="AI64" s="245">
        <v>44743</v>
      </c>
      <c r="AJ64" s="245">
        <v>44774</v>
      </c>
      <c r="AK64" s="245">
        <v>44805</v>
      </c>
      <c r="AL64" s="245">
        <v>44835</v>
      </c>
      <c r="AM64" s="245">
        <v>44866</v>
      </c>
      <c r="AN64" s="245">
        <v>44896</v>
      </c>
      <c r="AO64" s="245">
        <v>44927</v>
      </c>
      <c r="AP64" s="245">
        <v>44958</v>
      </c>
      <c r="AQ64" s="245">
        <v>44986</v>
      </c>
      <c r="AR64" s="245">
        <v>45017</v>
      </c>
      <c r="AS64" s="245">
        <v>45047</v>
      </c>
      <c r="AT64" s="245">
        <v>45078</v>
      </c>
      <c r="AU64" s="245">
        <v>45108</v>
      </c>
      <c r="AV64" s="245">
        <v>45139</v>
      </c>
      <c r="AW64" s="245">
        <v>45170</v>
      </c>
      <c r="AX64" s="245">
        <v>45200</v>
      </c>
      <c r="AY64" s="245">
        <v>45231</v>
      </c>
      <c r="AZ64" s="245">
        <v>45261</v>
      </c>
      <c r="BA64" s="245">
        <v>45292</v>
      </c>
      <c r="BB64" s="245">
        <v>45323</v>
      </c>
      <c r="BC64" s="245">
        <v>45352</v>
      </c>
      <c r="BD64" s="245">
        <v>45383</v>
      </c>
      <c r="BE64" s="245">
        <v>45413</v>
      </c>
      <c r="BF64" s="245">
        <v>45444</v>
      </c>
      <c r="BG64" s="245">
        <v>45474</v>
      </c>
      <c r="BH64" s="245">
        <v>45505</v>
      </c>
      <c r="BI64" s="245">
        <v>45536</v>
      </c>
      <c r="BJ64" s="245">
        <v>45566</v>
      </c>
      <c r="BK64" s="245">
        <v>45597</v>
      </c>
      <c r="BL64" s="245">
        <v>45627</v>
      </c>
      <c r="BM64" s="245">
        <v>45658</v>
      </c>
      <c r="BN64" s="245">
        <v>45689</v>
      </c>
      <c r="BO64" s="245">
        <v>45717</v>
      </c>
      <c r="BP64" s="245">
        <v>45748</v>
      </c>
      <c r="BQ64" s="245">
        <v>45778</v>
      </c>
      <c r="BR64" s="245">
        <v>45809</v>
      </c>
      <c r="BS64" s="245">
        <v>45839</v>
      </c>
      <c r="BT64" s="245">
        <v>45870</v>
      </c>
      <c r="BU64" s="245">
        <v>45901</v>
      </c>
      <c r="BV64" s="245">
        <v>45931</v>
      </c>
      <c r="BW64" s="245">
        <v>45962</v>
      </c>
      <c r="BX64" s="245">
        <v>45992</v>
      </c>
      <c r="BY64" s="245">
        <v>46023</v>
      </c>
      <c r="BZ64" s="245">
        <v>46054</v>
      </c>
      <c r="CA64" s="245">
        <v>46082</v>
      </c>
      <c r="CB64" s="245">
        <v>46113</v>
      </c>
      <c r="CC64" s="245">
        <v>46143</v>
      </c>
      <c r="CD64" s="245">
        <v>46174</v>
      </c>
      <c r="CE64" s="245">
        <v>46204</v>
      </c>
      <c r="CF64" s="245">
        <v>46235</v>
      </c>
      <c r="CG64" s="245">
        <v>46266</v>
      </c>
      <c r="CH64" s="245">
        <v>46296</v>
      </c>
      <c r="CI64" s="245">
        <v>46327</v>
      </c>
      <c r="CJ64" s="245">
        <v>46357</v>
      </c>
      <c r="CK64" s="245">
        <v>46388</v>
      </c>
      <c r="CL64" s="245">
        <v>46419</v>
      </c>
      <c r="CM64" s="245">
        <v>46447</v>
      </c>
      <c r="CN64" s="245">
        <v>46478</v>
      </c>
      <c r="CO64" s="245">
        <v>46508</v>
      </c>
      <c r="CP64" s="245">
        <v>46539</v>
      </c>
      <c r="CQ64" s="245">
        <v>46569</v>
      </c>
      <c r="CR64" s="245">
        <v>46600</v>
      </c>
      <c r="CS64" s="245">
        <v>46631</v>
      </c>
      <c r="CT64" s="245">
        <v>46661</v>
      </c>
      <c r="CU64" s="245">
        <v>46692</v>
      </c>
      <c r="CV64" s="273">
        <v>46722</v>
      </c>
    </row>
    <row r="65" spans="1:100" s="1" customFormat="1" ht="16.8" customHeight="1" outlineLevel="1" x14ac:dyDescent="0.2">
      <c r="A65" s="274"/>
      <c r="B65" s="2" t="s">
        <v>58</v>
      </c>
      <c r="C65" s="61">
        <f>SUM(D65:DM65)/SUM($D65:DM65)</f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3">
        <f t="shared" ref="P65:Y69" si="221">D27</f>
        <v>10000</v>
      </c>
      <c r="Q65" s="3">
        <f t="shared" si="221"/>
        <v>7000</v>
      </c>
      <c r="R65" s="3">
        <f t="shared" si="221"/>
        <v>7000</v>
      </c>
      <c r="S65" s="3">
        <f t="shared" si="221"/>
        <v>7000</v>
      </c>
      <c r="T65" s="3">
        <f t="shared" si="221"/>
        <v>7000</v>
      </c>
      <c r="U65" s="3">
        <f t="shared" si="221"/>
        <v>7000</v>
      </c>
      <c r="V65" s="3">
        <f t="shared" si="221"/>
        <v>7000</v>
      </c>
      <c r="W65" s="3">
        <f t="shared" si="221"/>
        <v>7000</v>
      </c>
      <c r="X65" s="3">
        <f t="shared" si="221"/>
        <v>7000</v>
      </c>
      <c r="Y65" s="3">
        <f t="shared" si="221"/>
        <v>7000</v>
      </c>
      <c r="Z65" s="3">
        <f t="shared" ref="Z65:AI69" si="222">N27</f>
        <v>7000</v>
      </c>
      <c r="AA65" s="3">
        <f t="shared" si="222"/>
        <v>7000</v>
      </c>
      <c r="AB65" s="3">
        <f t="shared" si="222"/>
        <v>7000</v>
      </c>
      <c r="AC65" s="3">
        <f t="shared" si="222"/>
        <v>7210</v>
      </c>
      <c r="AD65" s="3">
        <f t="shared" si="222"/>
        <v>7210</v>
      </c>
      <c r="AE65" s="3">
        <f t="shared" si="222"/>
        <v>7210</v>
      </c>
      <c r="AF65" s="3">
        <f t="shared" si="222"/>
        <v>7210</v>
      </c>
      <c r="AG65" s="3">
        <f t="shared" si="222"/>
        <v>7210</v>
      </c>
      <c r="AH65" s="3">
        <f t="shared" si="222"/>
        <v>7210</v>
      </c>
      <c r="AI65" s="3">
        <f t="shared" si="222"/>
        <v>7210</v>
      </c>
      <c r="AJ65" s="3">
        <f t="shared" ref="AJ65:AS69" si="223">X27</f>
        <v>7210</v>
      </c>
      <c r="AK65" s="3">
        <f t="shared" si="223"/>
        <v>7210</v>
      </c>
      <c r="AL65" s="3">
        <f t="shared" si="223"/>
        <v>7210</v>
      </c>
      <c r="AM65" s="3">
        <f t="shared" si="223"/>
        <v>7210</v>
      </c>
      <c r="AN65" s="3">
        <f t="shared" si="223"/>
        <v>7210</v>
      </c>
      <c r="AO65" s="3">
        <f t="shared" si="223"/>
        <v>7426.3</v>
      </c>
      <c r="AP65" s="3">
        <f t="shared" si="223"/>
        <v>7426.3</v>
      </c>
      <c r="AQ65" s="3">
        <f t="shared" si="223"/>
        <v>7426.3</v>
      </c>
      <c r="AR65" s="3">
        <f t="shared" si="223"/>
        <v>7426.3</v>
      </c>
      <c r="AS65" s="3">
        <f t="shared" si="223"/>
        <v>7426.3</v>
      </c>
      <c r="AT65" s="3">
        <f t="shared" ref="AT65:BC69" si="224">AH27</f>
        <v>7426.3</v>
      </c>
      <c r="AU65" s="3">
        <f t="shared" si="224"/>
        <v>7426.3</v>
      </c>
      <c r="AV65" s="3">
        <f t="shared" si="224"/>
        <v>7426.3</v>
      </c>
      <c r="AW65" s="3">
        <f t="shared" si="224"/>
        <v>7426.3</v>
      </c>
      <c r="AX65" s="3">
        <f t="shared" si="224"/>
        <v>7426.3</v>
      </c>
      <c r="AY65" s="3">
        <f t="shared" si="224"/>
        <v>7426.3</v>
      </c>
      <c r="AZ65" s="3">
        <f t="shared" si="224"/>
        <v>7426.3</v>
      </c>
      <c r="BA65" s="3">
        <f t="shared" si="224"/>
        <v>7649.0889999999999</v>
      </c>
      <c r="BB65" s="3">
        <f t="shared" si="224"/>
        <v>7649.0889999999999</v>
      </c>
      <c r="BC65" s="3">
        <f t="shared" si="224"/>
        <v>7649.0889999999999</v>
      </c>
      <c r="BD65" s="3">
        <f t="shared" ref="BD65:BM69" si="225">AR27</f>
        <v>7649.0889999999999</v>
      </c>
      <c r="BE65" s="3">
        <f t="shared" si="225"/>
        <v>7649.0889999999999</v>
      </c>
      <c r="BF65" s="3">
        <f t="shared" si="225"/>
        <v>7649.0889999999999</v>
      </c>
      <c r="BG65" s="3">
        <f t="shared" si="225"/>
        <v>7649.0889999999999</v>
      </c>
      <c r="BH65" s="3">
        <f t="shared" si="225"/>
        <v>7649.0889999999999</v>
      </c>
      <c r="BI65" s="3">
        <f t="shared" si="225"/>
        <v>7649.0889999999999</v>
      </c>
      <c r="BJ65" s="3">
        <f t="shared" si="225"/>
        <v>7649.0889999999999</v>
      </c>
      <c r="BK65" s="3">
        <f t="shared" si="225"/>
        <v>7649.0889999999999</v>
      </c>
      <c r="BL65" s="3">
        <f t="shared" si="225"/>
        <v>7649.0889999999999</v>
      </c>
      <c r="BM65" s="3">
        <f t="shared" si="225"/>
        <v>7878.56167</v>
      </c>
      <c r="BN65" s="3">
        <f t="shared" ref="BN65:BW69" si="226">BB27</f>
        <v>7878.56167</v>
      </c>
      <c r="BO65" s="3">
        <f t="shared" si="226"/>
        <v>7878.56167</v>
      </c>
      <c r="BP65" s="3">
        <f t="shared" si="226"/>
        <v>7878.56167</v>
      </c>
      <c r="BQ65" s="3">
        <f t="shared" si="226"/>
        <v>7878.56167</v>
      </c>
      <c r="BR65" s="3">
        <f t="shared" si="226"/>
        <v>7878.56167</v>
      </c>
      <c r="BS65" s="3">
        <f t="shared" si="226"/>
        <v>7878.56167</v>
      </c>
      <c r="BT65" s="3">
        <f t="shared" si="226"/>
        <v>7878.56167</v>
      </c>
      <c r="BU65" s="3">
        <f t="shared" si="226"/>
        <v>7878.56167</v>
      </c>
      <c r="BV65" s="3">
        <f t="shared" si="226"/>
        <v>7878.56167</v>
      </c>
      <c r="BW65" s="3">
        <f t="shared" si="226"/>
        <v>7878.56167</v>
      </c>
      <c r="BX65" s="3">
        <f t="shared" ref="BX65:CG69" si="227">BL27</f>
        <v>7878.56167</v>
      </c>
      <c r="BY65" s="3">
        <f t="shared" si="227"/>
        <v>0</v>
      </c>
      <c r="BZ65" s="3">
        <f t="shared" si="227"/>
        <v>0</v>
      </c>
      <c r="CA65" s="3">
        <f t="shared" si="227"/>
        <v>0</v>
      </c>
      <c r="CB65" s="3">
        <f t="shared" si="227"/>
        <v>0</v>
      </c>
      <c r="CC65" s="3">
        <f t="shared" si="227"/>
        <v>0</v>
      </c>
      <c r="CD65" s="3">
        <f t="shared" si="227"/>
        <v>0</v>
      </c>
      <c r="CE65" s="3">
        <f t="shared" si="227"/>
        <v>0</v>
      </c>
      <c r="CF65" s="3">
        <f t="shared" si="227"/>
        <v>0</v>
      </c>
      <c r="CG65" s="3">
        <f t="shared" si="227"/>
        <v>0</v>
      </c>
      <c r="CH65" s="3">
        <f t="shared" ref="CH65:CQ69" si="228">BV27</f>
        <v>0</v>
      </c>
      <c r="CI65" s="3">
        <f t="shared" si="228"/>
        <v>0</v>
      </c>
      <c r="CJ65" s="3">
        <f t="shared" si="228"/>
        <v>0</v>
      </c>
      <c r="CK65" s="3">
        <f t="shared" si="228"/>
        <v>0</v>
      </c>
      <c r="CL65" s="3">
        <f t="shared" si="228"/>
        <v>0</v>
      </c>
      <c r="CM65" s="3">
        <f t="shared" si="228"/>
        <v>0</v>
      </c>
      <c r="CN65" s="3">
        <f t="shared" si="228"/>
        <v>0</v>
      </c>
      <c r="CO65" s="3">
        <f t="shared" si="228"/>
        <v>0</v>
      </c>
      <c r="CP65" s="3">
        <f t="shared" si="228"/>
        <v>0</v>
      </c>
      <c r="CQ65" s="3">
        <f t="shared" si="228"/>
        <v>0</v>
      </c>
      <c r="CR65" s="3">
        <f t="shared" ref="CR65:CV69" si="229">CF27</f>
        <v>0</v>
      </c>
      <c r="CS65" s="3">
        <f t="shared" si="229"/>
        <v>0</v>
      </c>
      <c r="CT65" s="3">
        <f t="shared" si="229"/>
        <v>0</v>
      </c>
      <c r="CU65" s="3">
        <f t="shared" si="229"/>
        <v>0</v>
      </c>
      <c r="CV65" s="4">
        <f t="shared" si="229"/>
        <v>0</v>
      </c>
    </row>
    <row r="66" spans="1:100" s="1" customFormat="1" ht="16.8" customHeight="1" outlineLevel="1" x14ac:dyDescent="0.2">
      <c r="A66" s="274"/>
      <c r="B66" s="5" t="s">
        <v>59</v>
      </c>
      <c r="C66" s="61">
        <f>SUM(D66:DM66)/SUM($D65:DM65)</f>
        <v>-0.43862784153742612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f t="shared" si="221"/>
        <v>-200000</v>
      </c>
      <c r="Q66" s="6">
        <f t="shared" si="221"/>
        <v>0</v>
      </c>
      <c r="R66" s="6">
        <f t="shared" si="221"/>
        <v>0</v>
      </c>
      <c r="S66" s="6">
        <f t="shared" si="221"/>
        <v>0</v>
      </c>
      <c r="T66" s="6">
        <f t="shared" si="221"/>
        <v>0</v>
      </c>
      <c r="U66" s="6">
        <f t="shared" si="221"/>
        <v>0</v>
      </c>
      <c r="V66" s="6">
        <f t="shared" si="221"/>
        <v>0</v>
      </c>
      <c r="W66" s="6">
        <f t="shared" si="221"/>
        <v>0</v>
      </c>
      <c r="X66" s="6">
        <f t="shared" si="221"/>
        <v>0</v>
      </c>
      <c r="Y66" s="6">
        <f t="shared" si="221"/>
        <v>0</v>
      </c>
      <c r="Z66" s="6">
        <f t="shared" si="222"/>
        <v>0</v>
      </c>
      <c r="AA66" s="6">
        <f t="shared" si="222"/>
        <v>0</v>
      </c>
      <c r="AB66" s="6">
        <f t="shared" si="222"/>
        <v>0</v>
      </c>
      <c r="AC66" s="6">
        <f t="shared" si="222"/>
        <v>0</v>
      </c>
      <c r="AD66" s="6">
        <f t="shared" si="222"/>
        <v>0</v>
      </c>
      <c r="AE66" s="6">
        <f t="shared" si="222"/>
        <v>0</v>
      </c>
      <c r="AF66" s="6">
        <f t="shared" si="222"/>
        <v>0</v>
      </c>
      <c r="AG66" s="6">
        <f t="shared" si="222"/>
        <v>0</v>
      </c>
      <c r="AH66" s="6">
        <f t="shared" si="222"/>
        <v>0</v>
      </c>
      <c r="AI66" s="6">
        <f t="shared" si="222"/>
        <v>0</v>
      </c>
      <c r="AJ66" s="6">
        <f t="shared" si="223"/>
        <v>0</v>
      </c>
      <c r="AK66" s="6">
        <f t="shared" si="223"/>
        <v>0</v>
      </c>
      <c r="AL66" s="6">
        <f t="shared" si="223"/>
        <v>0</v>
      </c>
      <c r="AM66" s="6">
        <f t="shared" si="223"/>
        <v>0</v>
      </c>
      <c r="AN66" s="6">
        <f t="shared" si="223"/>
        <v>0</v>
      </c>
      <c r="AO66" s="6">
        <f t="shared" si="223"/>
        <v>0</v>
      </c>
      <c r="AP66" s="6">
        <f t="shared" si="223"/>
        <v>0</v>
      </c>
      <c r="AQ66" s="6">
        <f t="shared" si="223"/>
        <v>0</v>
      </c>
      <c r="AR66" s="6">
        <f t="shared" si="223"/>
        <v>0</v>
      </c>
      <c r="AS66" s="6">
        <f t="shared" si="223"/>
        <v>0</v>
      </c>
      <c r="AT66" s="6">
        <f t="shared" si="224"/>
        <v>0</v>
      </c>
      <c r="AU66" s="6">
        <f t="shared" si="224"/>
        <v>0</v>
      </c>
      <c r="AV66" s="6">
        <f t="shared" si="224"/>
        <v>0</v>
      </c>
      <c r="AW66" s="6">
        <f t="shared" si="224"/>
        <v>0</v>
      </c>
      <c r="AX66" s="6">
        <f t="shared" si="224"/>
        <v>0</v>
      </c>
      <c r="AY66" s="6">
        <f t="shared" si="224"/>
        <v>0</v>
      </c>
      <c r="AZ66" s="6">
        <f t="shared" si="224"/>
        <v>0</v>
      </c>
      <c r="BA66" s="6">
        <f t="shared" si="224"/>
        <v>0</v>
      </c>
      <c r="BB66" s="6">
        <f t="shared" si="224"/>
        <v>0</v>
      </c>
      <c r="BC66" s="6">
        <f t="shared" si="224"/>
        <v>0</v>
      </c>
      <c r="BD66" s="6">
        <f t="shared" si="225"/>
        <v>0</v>
      </c>
      <c r="BE66" s="6">
        <f t="shared" si="225"/>
        <v>0</v>
      </c>
      <c r="BF66" s="6">
        <f t="shared" si="225"/>
        <v>0</v>
      </c>
      <c r="BG66" s="6">
        <f t="shared" si="225"/>
        <v>0</v>
      </c>
      <c r="BH66" s="6">
        <f t="shared" si="225"/>
        <v>0</v>
      </c>
      <c r="BI66" s="6">
        <f t="shared" si="225"/>
        <v>0</v>
      </c>
      <c r="BJ66" s="6">
        <f t="shared" si="225"/>
        <v>0</v>
      </c>
      <c r="BK66" s="6">
        <f t="shared" si="225"/>
        <v>0</v>
      </c>
      <c r="BL66" s="6">
        <f t="shared" si="225"/>
        <v>0</v>
      </c>
      <c r="BM66" s="6">
        <f t="shared" si="225"/>
        <v>0</v>
      </c>
      <c r="BN66" s="6">
        <f t="shared" si="226"/>
        <v>0</v>
      </c>
      <c r="BO66" s="6">
        <f t="shared" si="226"/>
        <v>0</v>
      </c>
      <c r="BP66" s="6">
        <f t="shared" si="226"/>
        <v>0</v>
      </c>
      <c r="BQ66" s="6">
        <f t="shared" si="226"/>
        <v>0</v>
      </c>
      <c r="BR66" s="6">
        <f t="shared" si="226"/>
        <v>0</v>
      </c>
      <c r="BS66" s="6">
        <f t="shared" si="226"/>
        <v>0</v>
      </c>
      <c r="BT66" s="6">
        <f t="shared" si="226"/>
        <v>0</v>
      </c>
      <c r="BU66" s="6">
        <f t="shared" si="226"/>
        <v>0</v>
      </c>
      <c r="BV66" s="6">
        <f t="shared" si="226"/>
        <v>0</v>
      </c>
      <c r="BW66" s="6">
        <f t="shared" si="226"/>
        <v>0</v>
      </c>
      <c r="BX66" s="6">
        <f t="shared" si="227"/>
        <v>0</v>
      </c>
      <c r="BY66" s="6">
        <f t="shared" si="227"/>
        <v>0</v>
      </c>
      <c r="BZ66" s="6">
        <f t="shared" si="227"/>
        <v>0</v>
      </c>
      <c r="CA66" s="6">
        <f t="shared" si="227"/>
        <v>0</v>
      </c>
      <c r="CB66" s="6">
        <f t="shared" si="227"/>
        <v>0</v>
      </c>
      <c r="CC66" s="6">
        <f t="shared" si="227"/>
        <v>0</v>
      </c>
      <c r="CD66" s="6">
        <f t="shared" si="227"/>
        <v>0</v>
      </c>
      <c r="CE66" s="6">
        <f t="shared" si="227"/>
        <v>0</v>
      </c>
      <c r="CF66" s="6">
        <f t="shared" si="227"/>
        <v>0</v>
      </c>
      <c r="CG66" s="6">
        <f t="shared" si="227"/>
        <v>0</v>
      </c>
      <c r="CH66" s="6">
        <f t="shared" si="228"/>
        <v>0</v>
      </c>
      <c r="CI66" s="6">
        <f t="shared" si="228"/>
        <v>0</v>
      </c>
      <c r="CJ66" s="6">
        <f t="shared" si="228"/>
        <v>0</v>
      </c>
      <c r="CK66" s="6">
        <f t="shared" si="228"/>
        <v>0</v>
      </c>
      <c r="CL66" s="6">
        <f t="shared" si="228"/>
        <v>0</v>
      </c>
      <c r="CM66" s="6">
        <f t="shared" si="228"/>
        <v>0</v>
      </c>
      <c r="CN66" s="6">
        <f t="shared" si="228"/>
        <v>0</v>
      </c>
      <c r="CO66" s="6">
        <f t="shared" si="228"/>
        <v>0</v>
      </c>
      <c r="CP66" s="6">
        <f t="shared" si="228"/>
        <v>0</v>
      </c>
      <c r="CQ66" s="6">
        <f t="shared" si="228"/>
        <v>0</v>
      </c>
      <c r="CR66" s="6">
        <f t="shared" si="229"/>
        <v>0</v>
      </c>
      <c r="CS66" s="6">
        <f t="shared" si="229"/>
        <v>0</v>
      </c>
      <c r="CT66" s="6">
        <f t="shared" si="229"/>
        <v>0</v>
      </c>
      <c r="CU66" s="6">
        <f t="shared" si="229"/>
        <v>0</v>
      </c>
      <c r="CV66" s="7">
        <f t="shared" si="229"/>
        <v>0</v>
      </c>
    </row>
    <row r="67" spans="1:100" s="1" customFormat="1" ht="16.8" customHeight="1" outlineLevel="1" x14ac:dyDescent="0.2">
      <c r="A67" s="274"/>
      <c r="B67" s="5" t="s">
        <v>60</v>
      </c>
      <c r="C67" s="61">
        <f>SUM(D67:DM67)/SUM($D65:DM65)</f>
        <v>-4.9999999999999996E-2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f t="shared" si="221"/>
        <v>-500</v>
      </c>
      <c r="Q67" s="6">
        <f t="shared" si="221"/>
        <v>-350</v>
      </c>
      <c r="R67" s="6">
        <f t="shared" si="221"/>
        <v>-350</v>
      </c>
      <c r="S67" s="6">
        <f t="shared" si="221"/>
        <v>-350</v>
      </c>
      <c r="T67" s="6">
        <f t="shared" si="221"/>
        <v>-350</v>
      </c>
      <c r="U67" s="6">
        <f t="shared" si="221"/>
        <v>-350</v>
      </c>
      <c r="V67" s="6">
        <f t="shared" si="221"/>
        <v>-350</v>
      </c>
      <c r="W67" s="6">
        <f t="shared" si="221"/>
        <v>-350</v>
      </c>
      <c r="X67" s="6">
        <f t="shared" si="221"/>
        <v>-350</v>
      </c>
      <c r="Y67" s="6">
        <f t="shared" si="221"/>
        <v>-350</v>
      </c>
      <c r="Z67" s="6">
        <f t="shared" si="222"/>
        <v>-350</v>
      </c>
      <c r="AA67" s="6">
        <f t="shared" si="222"/>
        <v>-350</v>
      </c>
      <c r="AB67" s="6">
        <f t="shared" si="222"/>
        <v>-350</v>
      </c>
      <c r="AC67" s="6">
        <f t="shared" si="222"/>
        <v>-360.5</v>
      </c>
      <c r="AD67" s="6">
        <f t="shared" si="222"/>
        <v>-360.5</v>
      </c>
      <c r="AE67" s="6">
        <f t="shared" si="222"/>
        <v>-360.5</v>
      </c>
      <c r="AF67" s="6">
        <f t="shared" si="222"/>
        <v>-360.5</v>
      </c>
      <c r="AG67" s="6">
        <f t="shared" si="222"/>
        <v>-360.5</v>
      </c>
      <c r="AH67" s="6">
        <f t="shared" si="222"/>
        <v>-360.5</v>
      </c>
      <c r="AI67" s="6">
        <f t="shared" si="222"/>
        <v>-360.5</v>
      </c>
      <c r="AJ67" s="6">
        <f t="shared" si="223"/>
        <v>-360.5</v>
      </c>
      <c r="AK67" s="6">
        <f t="shared" si="223"/>
        <v>-360.5</v>
      </c>
      <c r="AL67" s="6">
        <f t="shared" si="223"/>
        <v>-360.5</v>
      </c>
      <c r="AM67" s="6">
        <f t="shared" si="223"/>
        <v>-360.5</v>
      </c>
      <c r="AN67" s="6">
        <f t="shared" si="223"/>
        <v>-360.5</v>
      </c>
      <c r="AO67" s="6">
        <f t="shared" si="223"/>
        <v>-371.31500000000005</v>
      </c>
      <c r="AP67" s="6">
        <f t="shared" si="223"/>
        <v>-371.31500000000005</v>
      </c>
      <c r="AQ67" s="6">
        <f t="shared" si="223"/>
        <v>-371.31500000000005</v>
      </c>
      <c r="AR67" s="6">
        <f t="shared" si="223"/>
        <v>-371.31500000000005</v>
      </c>
      <c r="AS67" s="6">
        <f t="shared" si="223"/>
        <v>-371.31500000000005</v>
      </c>
      <c r="AT67" s="6">
        <f t="shared" si="224"/>
        <v>-371.31500000000005</v>
      </c>
      <c r="AU67" s="6">
        <f t="shared" si="224"/>
        <v>-371.31500000000005</v>
      </c>
      <c r="AV67" s="6">
        <f t="shared" si="224"/>
        <v>-371.31500000000005</v>
      </c>
      <c r="AW67" s="6">
        <f t="shared" si="224"/>
        <v>-371.31500000000005</v>
      </c>
      <c r="AX67" s="6">
        <f t="shared" si="224"/>
        <v>-371.31500000000005</v>
      </c>
      <c r="AY67" s="6">
        <f t="shared" si="224"/>
        <v>-371.31500000000005</v>
      </c>
      <c r="AZ67" s="6">
        <f t="shared" si="224"/>
        <v>-371.31500000000005</v>
      </c>
      <c r="BA67" s="6">
        <f t="shared" si="224"/>
        <v>-382.45445000000001</v>
      </c>
      <c r="BB67" s="6">
        <f t="shared" si="224"/>
        <v>-382.45445000000001</v>
      </c>
      <c r="BC67" s="6">
        <f t="shared" si="224"/>
        <v>-382.45445000000001</v>
      </c>
      <c r="BD67" s="6">
        <f t="shared" si="225"/>
        <v>-382.45445000000001</v>
      </c>
      <c r="BE67" s="6">
        <f t="shared" si="225"/>
        <v>-382.45445000000001</v>
      </c>
      <c r="BF67" s="6">
        <f t="shared" si="225"/>
        <v>-382.45445000000001</v>
      </c>
      <c r="BG67" s="6">
        <f t="shared" si="225"/>
        <v>-382.45445000000001</v>
      </c>
      <c r="BH67" s="6">
        <f t="shared" si="225"/>
        <v>-382.45445000000001</v>
      </c>
      <c r="BI67" s="6">
        <f t="shared" si="225"/>
        <v>-382.45445000000001</v>
      </c>
      <c r="BJ67" s="6">
        <f t="shared" si="225"/>
        <v>-382.45445000000001</v>
      </c>
      <c r="BK67" s="6">
        <f t="shared" si="225"/>
        <v>-382.45445000000001</v>
      </c>
      <c r="BL67" s="6">
        <f t="shared" si="225"/>
        <v>-382.45445000000001</v>
      </c>
      <c r="BM67" s="6">
        <f t="shared" si="225"/>
        <v>-393.92808350000001</v>
      </c>
      <c r="BN67" s="6">
        <f t="shared" si="226"/>
        <v>-393.92808350000001</v>
      </c>
      <c r="BO67" s="6">
        <f t="shared" si="226"/>
        <v>-393.92808350000001</v>
      </c>
      <c r="BP67" s="6">
        <f t="shared" si="226"/>
        <v>-393.92808350000001</v>
      </c>
      <c r="BQ67" s="6">
        <f t="shared" si="226"/>
        <v>-393.92808350000001</v>
      </c>
      <c r="BR67" s="6">
        <f t="shared" si="226"/>
        <v>-393.92808350000001</v>
      </c>
      <c r="BS67" s="6">
        <f t="shared" si="226"/>
        <v>-393.92808350000001</v>
      </c>
      <c r="BT67" s="6">
        <f t="shared" si="226"/>
        <v>-393.92808350000001</v>
      </c>
      <c r="BU67" s="6">
        <f t="shared" si="226"/>
        <v>-393.92808350000001</v>
      </c>
      <c r="BV67" s="6">
        <f t="shared" si="226"/>
        <v>-393.92808350000001</v>
      </c>
      <c r="BW67" s="6">
        <f t="shared" si="226"/>
        <v>-393.92808350000001</v>
      </c>
      <c r="BX67" s="6">
        <f t="shared" si="227"/>
        <v>-393.92808350000001</v>
      </c>
      <c r="BY67" s="6">
        <f t="shared" si="227"/>
        <v>0</v>
      </c>
      <c r="BZ67" s="6">
        <f t="shared" si="227"/>
        <v>0</v>
      </c>
      <c r="CA67" s="6">
        <f t="shared" si="227"/>
        <v>0</v>
      </c>
      <c r="CB67" s="6">
        <f t="shared" si="227"/>
        <v>0</v>
      </c>
      <c r="CC67" s="6">
        <f t="shared" si="227"/>
        <v>0</v>
      </c>
      <c r="CD67" s="6">
        <f t="shared" si="227"/>
        <v>0</v>
      </c>
      <c r="CE67" s="6">
        <f t="shared" si="227"/>
        <v>0</v>
      </c>
      <c r="CF67" s="6">
        <f t="shared" si="227"/>
        <v>0</v>
      </c>
      <c r="CG67" s="6">
        <f t="shared" si="227"/>
        <v>0</v>
      </c>
      <c r="CH67" s="6">
        <f t="shared" si="228"/>
        <v>0</v>
      </c>
      <c r="CI67" s="6">
        <f t="shared" si="228"/>
        <v>0</v>
      </c>
      <c r="CJ67" s="6">
        <f t="shared" si="228"/>
        <v>0</v>
      </c>
      <c r="CK67" s="6">
        <f t="shared" si="228"/>
        <v>0</v>
      </c>
      <c r="CL67" s="6">
        <f t="shared" si="228"/>
        <v>0</v>
      </c>
      <c r="CM67" s="6">
        <f t="shared" si="228"/>
        <v>0</v>
      </c>
      <c r="CN67" s="6">
        <f t="shared" si="228"/>
        <v>0</v>
      </c>
      <c r="CO67" s="6">
        <f t="shared" si="228"/>
        <v>0</v>
      </c>
      <c r="CP67" s="6">
        <f t="shared" si="228"/>
        <v>0</v>
      </c>
      <c r="CQ67" s="6">
        <f t="shared" si="228"/>
        <v>0</v>
      </c>
      <c r="CR67" s="6">
        <f t="shared" si="229"/>
        <v>0</v>
      </c>
      <c r="CS67" s="6">
        <f t="shared" si="229"/>
        <v>0</v>
      </c>
      <c r="CT67" s="6">
        <f t="shared" si="229"/>
        <v>0</v>
      </c>
      <c r="CU67" s="6">
        <f t="shared" si="229"/>
        <v>0</v>
      </c>
      <c r="CV67" s="7">
        <f t="shared" si="229"/>
        <v>0</v>
      </c>
    </row>
    <row r="68" spans="1:100" s="1" customFormat="1" ht="16.8" customHeight="1" outlineLevel="1" x14ac:dyDescent="0.2">
      <c r="A68" s="274"/>
      <c r="B68" s="12" t="s">
        <v>61</v>
      </c>
      <c r="C68" s="61">
        <f>SUM(D68:DM68)/SUM($D65:DM65)</f>
        <v>-0.08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f t="shared" si="221"/>
        <v>-800</v>
      </c>
      <c r="Q68" s="6">
        <f t="shared" si="221"/>
        <v>-560</v>
      </c>
      <c r="R68" s="6">
        <f t="shared" si="221"/>
        <v>-560</v>
      </c>
      <c r="S68" s="6">
        <f t="shared" si="221"/>
        <v>-560</v>
      </c>
      <c r="T68" s="6">
        <f t="shared" si="221"/>
        <v>-560</v>
      </c>
      <c r="U68" s="6">
        <f t="shared" si="221"/>
        <v>-560</v>
      </c>
      <c r="V68" s="6">
        <f t="shared" si="221"/>
        <v>-560</v>
      </c>
      <c r="W68" s="6">
        <f t="shared" si="221"/>
        <v>-560</v>
      </c>
      <c r="X68" s="6">
        <f t="shared" si="221"/>
        <v>-560</v>
      </c>
      <c r="Y68" s="6">
        <f t="shared" si="221"/>
        <v>-560</v>
      </c>
      <c r="Z68" s="6">
        <f t="shared" si="222"/>
        <v>-560</v>
      </c>
      <c r="AA68" s="6">
        <f t="shared" si="222"/>
        <v>-560</v>
      </c>
      <c r="AB68" s="6">
        <f t="shared" si="222"/>
        <v>-560</v>
      </c>
      <c r="AC68" s="6">
        <f t="shared" si="222"/>
        <v>-576.80000000000007</v>
      </c>
      <c r="AD68" s="6">
        <f t="shared" si="222"/>
        <v>-576.80000000000007</v>
      </c>
      <c r="AE68" s="6">
        <f t="shared" si="222"/>
        <v>-576.80000000000007</v>
      </c>
      <c r="AF68" s="6">
        <f t="shared" si="222"/>
        <v>-576.80000000000007</v>
      </c>
      <c r="AG68" s="6">
        <f t="shared" si="222"/>
        <v>-576.80000000000007</v>
      </c>
      <c r="AH68" s="6">
        <f t="shared" si="222"/>
        <v>-576.80000000000007</v>
      </c>
      <c r="AI68" s="6">
        <f t="shared" si="222"/>
        <v>-576.80000000000007</v>
      </c>
      <c r="AJ68" s="6">
        <f t="shared" si="223"/>
        <v>-576.80000000000007</v>
      </c>
      <c r="AK68" s="6">
        <f t="shared" si="223"/>
        <v>-576.80000000000007</v>
      </c>
      <c r="AL68" s="6">
        <f t="shared" si="223"/>
        <v>-576.80000000000007</v>
      </c>
      <c r="AM68" s="6">
        <f t="shared" si="223"/>
        <v>-576.80000000000007</v>
      </c>
      <c r="AN68" s="6">
        <f t="shared" si="223"/>
        <v>-576.80000000000007</v>
      </c>
      <c r="AO68" s="6">
        <f t="shared" si="223"/>
        <v>-594.10400000000004</v>
      </c>
      <c r="AP68" s="6">
        <f t="shared" si="223"/>
        <v>-594.10400000000004</v>
      </c>
      <c r="AQ68" s="6">
        <f t="shared" si="223"/>
        <v>-594.10400000000004</v>
      </c>
      <c r="AR68" s="6">
        <f t="shared" si="223"/>
        <v>-594.10400000000004</v>
      </c>
      <c r="AS68" s="6">
        <f t="shared" si="223"/>
        <v>-594.10400000000004</v>
      </c>
      <c r="AT68" s="6">
        <f t="shared" si="224"/>
        <v>-594.10400000000004</v>
      </c>
      <c r="AU68" s="6">
        <f t="shared" si="224"/>
        <v>-594.10400000000004</v>
      </c>
      <c r="AV68" s="6">
        <f t="shared" si="224"/>
        <v>-594.10400000000004</v>
      </c>
      <c r="AW68" s="6">
        <f t="shared" si="224"/>
        <v>-594.10400000000004</v>
      </c>
      <c r="AX68" s="6">
        <f t="shared" si="224"/>
        <v>-594.10400000000004</v>
      </c>
      <c r="AY68" s="6">
        <f t="shared" si="224"/>
        <v>-594.10400000000004</v>
      </c>
      <c r="AZ68" s="6">
        <f t="shared" si="224"/>
        <v>-594.10400000000004</v>
      </c>
      <c r="BA68" s="6">
        <f t="shared" si="224"/>
        <v>-611.92712000000006</v>
      </c>
      <c r="BB68" s="6">
        <f t="shared" si="224"/>
        <v>-611.92712000000006</v>
      </c>
      <c r="BC68" s="6">
        <f t="shared" si="224"/>
        <v>-611.92712000000006</v>
      </c>
      <c r="BD68" s="6">
        <f t="shared" si="225"/>
        <v>-611.92712000000006</v>
      </c>
      <c r="BE68" s="6">
        <f t="shared" si="225"/>
        <v>-611.92712000000006</v>
      </c>
      <c r="BF68" s="6">
        <f t="shared" si="225"/>
        <v>-611.92712000000006</v>
      </c>
      <c r="BG68" s="6">
        <f t="shared" si="225"/>
        <v>-611.92712000000006</v>
      </c>
      <c r="BH68" s="6">
        <f t="shared" si="225"/>
        <v>-611.92712000000006</v>
      </c>
      <c r="BI68" s="6">
        <f t="shared" si="225"/>
        <v>-611.92712000000006</v>
      </c>
      <c r="BJ68" s="6">
        <f t="shared" si="225"/>
        <v>-611.92712000000006</v>
      </c>
      <c r="BK68" s="6">
        <f t="shared" si="225"/>
        <v>-611.92712000000006</v>
      </c>
      <c r="BL68" s="6">
        <f t="shared" si="225"/>
        <v>-611.92712000000006</v>
      </c>
      <c r="BM68" s="6">
        <f t="shared" si="225"/>
        <v>-630.28493360000004</v>
      </c>
      <c r="BN68" s="6">
        <f t="shared" si="226"/>
        <v>-630.28493360000004</v>
      </c>
      <c r="BO68" s="6">
        <f t="shared" si="226"/>
        <v>-630.28493360000004</v>
      </c>
      <c r="BP68" s="6">
        <f t="shared" si="226"/>
        <v>-630.28493360000004</v>
      </c>
      <c r="BQ68" s="6">
        <f t="shared" si="226"/>
        <v>-630.28493360000004</v>
      </c>
      <c r="BR68" s="6">
        <f t="shared" si="226"/>
        <v>-630.28493360000004</v>
      </c>
      <c r="BS68" s="6">
        <f t="shared" si="226"/>
        <v>-630.28493360000004</v>
      </c>
      <c r="BT68" s="6">
        <f t="shared" si="226"/>
        <v>-630.28493360000004</v>
      </c>
      <c r="BU68" s="6">
        <f t="shared" si="226"/>
        <v>-630.28493360000004</v>
      </c>
      <c r="BV68" s="6">
        <f t="shared" si="226"/>
        <v>-630.28493360000004</v>
      </c>
      <c r="BW68" s="6">
        <f t="shared" si="226"/>
        <v>-630.28493360000004</v>
      </c>
      <c r="BX68" s="6">
        <f t="shared" si="227"/>
        <v>-630.28493360000004</v>
      </c>
      <c r="BY68" s="6">
        <f t="shared" si="227"/>
        <v>0</v>
      </c>
      <c r="BZ68" s="6">
        <f t="shared" si="227"/>
        <v>0</v>
      </c>
      <c r="CA68" s="6">
        <f t="shared" si="227"/>
        <v>0</v>
      </c>
      <c r="CB68" s="6">
        <f t="shared" si="227"/>
        <v>0</v>
      </c>
      <c r="CC68" s="6">
        <f t="shared" si="227"/>
        <v>0</v>
      </c>
      <c r="CD68" s="6">
        <f t="shared" si="227"/>
        <v>0</v>
      </c>
      <c r="CE68" s="6">
        <f t="shared" si="227"/>
        <v>0</v>
      </c>
      <c r="CF68" s="6">
        <f t="shared" si="227"/>
        <v>0</v>
      </c>
      <c r="CG68" s="6">
        <f t="shared" si="227"/>
        <v>0</v>
      </c>
      <c r="CH68" s="6">
        <f t="shared" si="228"/>
        <v>0</v>
      </c>
      <c r="CI68" s="6">
        <f t="shared" si="228"/>
        <v>0</v>
      </c>
      <c r="CJ68" s="6">
        <f t="shared" si="228"/>
        <v>0</v>
      </c>
      <c r="CK68" s="6">
        <f t="shared" si="228"/>
        <v>0</v>
      </c>
      <c r="CL68" s="6">
        <f t="shared" si="228"/>
        <v>0</v>
      </c>
      <c r="CM68" s="6">
        <f t="shared" si="228"/>
        <v>0</v>
      </c>
      <c r="CN68" s="6">
        <f t="shared" si="228"/>
        <v>0</v>
      </c>
      <c r="CO68" s="6">
        <f t="shared" si="228"/>
        <v>0</v>
      </c>
      <c r="CP68" s="6">
        <f t="shared" si="228"/>
        <v>0</v>
      </c>
      <c r="CQ68" s="6">
        <f t="shared" si="228"/>
        <v>0</v>
      </c>
      <c r="CR68" s="6">
        <f t="shared" si="229"/>
        <v>0</v>
      </c>
      <c r="CS68" s="6">
        <f t="shared" si="229"/>
        <v>0</v>
      </c>
      <c r="CT68" s="6">
        <f t="shared" si="229"/>
        <v>0</v>
      </c>
      <c r="CU68" s="6">
        <f t="shared" si="229"/>
        <v>0</v>
      </c>
      <c r="CV68" s="7">
        <f t="shared" si="229"/>
        <v>0</v>
      </c>
    </row>
    <row r="69" spans="1:100" s="1" customFormat="1" ht="16.8" customHeight="1" outlineLevel="1" thickBot="1" x14ac:dyDescent="0.25">
      <c r="A69" s="274">
        <f>NPV((1+'Budget New Projetcts'!$C$7)^(1/12)-1,'Cashflow New Projects'!D69:CV69)</f>
        <v>134546.05663676263</v>
      </c>
      <c r="B69" s="5" t="s">
        <v>62</v>
      </c>
      <c r="C69" s="61">
        <f>SUM(D69:DM69)/SUM($D65:DM65)</f>
        <v>0.43137215846257376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f t="shared" si="221"/>
        <v>-191300</v>
      </c>
      <c r="Q69" s="6">
        <f t="shared" si="221"/>
        <v>6090</v>
      </c>
      <c r="R69" s="6">
        <f t="shared" si="221"/>
        <v>6090</v>
      </c>
      <c r="S69" s="6">
        <f t="shared" si="221"/>
        <v>6090</v>
      </c>
      <c r="T69" s="6">
        <f t="shared" si="221"/>
        <v>6090</v>
      </c>
      <c r="U69" s="6">
        <f t="shared" si="221"/>
        <v>6090</v>
      </c>
      <c r="V69" s="6">
        <f t="shared" si="221"/>
        <v>6090</v>
      </c>
      <c r="W69" s="6">
        <f t="shared" si="221"/>
        <v>6090</v>
      </c>
      <c r="X69" s="6">
        <f t="shared" si="221"/>
        <v>6090</v>
      </c>
      <c r="Y69" s="6">
        <f t="shared" si="221"/>
        <v>6090</v>
      </c>
      <c r="Z69" s="6">
        <f t="shared" si="222"/>
        <v>6090</v>
      </c>
      <c r="AA69" s="6">
        <f t="shared" si="222"/>
        <v>6090</v>
      </c>
      <c r="AB69" s="6">
        <f t="shared" si="222"/>
        <v>6090</v>
      </c>
      <c r="AC69" s="6">
        <f t="shared" si="222"/>
        <v>6272.7</v>
      </c>
      <c r="AD69" s="6">
        <f t="shared" si="222"/>
        <v>6272.7</v>
      </c>
      <c r="AE69" s="6">
        <f t="shared" si="222"/>
        <v>6272.7</v>
      </c>
      <c r="AF69" s="6">
        <f t="shared" si="222"/>
        <v>6272.7</v>
      </c>
      <c r="AG69" s="6">
        <f t="shared" si="222"/>
        <v>6272.7</v>
      </c>
      <c r="AH69" s="6">
        <f t="shared" si="222"/>
        <v>6272.7</v>
      </c>
      <c r="AI69" s="6">
        <f t="shared" si="222"/>
        <v>6272.7</v>
      </c>
      <c r="AJ69" s="6">
        <f t="shared" si="223"/>
        <v>6272.7</v>
      </c>
      <c r="AK69" s="6">
        <f t="shared" si="223"/>
        <v>6272.7</v>
      </c>
      <c r="AL69" s="6">
        <f t="shared" si="223"/>
        <v>6272.7</v>
      </c>
      <c r="AM69" s="6">
        <f t="shared" si="223"/>
        <v>6272.7</v>
      </c>
      <c r="AN69" s="6">
        <f t="shared" si="223"/>
        <v>6272.7</v>
      </c>
      <c r="AO69" s="6">
        <f t="shared" si="223"/>
        <v>6460.8810000000003</v>
      </c>
      <c r="AP69" s="6">
        <f t="shared" si="223"/>
        <v>6460.8810000000003</v>
      </c>
      <c r="AQ69" s="6">
        <f t="shared" si="223"/>
        <v>6460.8810000000003</v>
      </c>
      <c r="AR69" s="6">
        <f t="shared" si="223"/>
        <v>6460.8810000000003</v>
      </c>
      <c r="AS69" s="6">
        <f t="shared" si="223"/>
        <v>6460.8810000000003</v>
      </c>
      <c r="AT69" s="6">
        <f t="shared" si="224"/>
        <v>6460.8810000000003</v>
      </c>
      <c r="AU69" s="6">
        <f t="shared" si="224"/>
        <v>6460.8810000000003</v>
      </c>
      <c r="AV69" s="6">
        <f t="shared" si="224"/>
        <v>6460.8810000000003</v>
      </c>
      <c r="AW69" s="6">
        <f t="shared" si="224"/>
        <v>6460.8810000000003</v>
      </c>
      <c r="AX69" s="6">
        <f t="shared" si="224"/>
        <v>6460.8810000000003</v>
      </c>
      <c r="AY69" s="6">
        <f t="shared" si="224"/>
        <v>6460.8810000000003</v>
      </c>
      <c r="AZ69" s="6">
        <f t="shared" si="224"/>
        <v>6460.8810000000003</v>
      </c>
      <c r="BA69" s="6">
        <f t="shared" si="224"/>
        <v>6654.7074299999995</v>
      </c>
      <c r="BB69" s="6">
        <f t="shared" si="224"/>
        <v>6654.7074299999995</v>
      </c>
      <c r="BC69" s="6">
        <f t="shared" si="224"/>
        <v>6654.7074299999995</v>
      </c>
      <c r="BD69" s="6">
        <f t="shared" si="225"/>
        <v>6654.7074299999995</v>
      </c>
      <c r="BE69" s="6">
        <f t="shared" si="225"/>
        <v>6654.7074299999995</v>
      </c>
      <c r="BF69" s="6">
        <f t="shared" si="225"/>
        <v>6654.7074299999995</v>
      </c>
      <c r="BG69" s="6">
        <f t="shared" si="225"/>
        <v>6654.7074299999995</v>
      </c>
      <c r="BH69" s="6">
        <f t="shared" si="225"/>
        <v>6654.7074299999995</v>
      </c>
      <c r="BI69" s="6">
        <f t="shared" si="225"/>
        <v>6654.7074299999995</v>
      </c>
      <c r="BJ69" s="6">
        <f t="shared" si="225"/>
        <v>6654.7074299999995</v>
      </c>
      <c r="BK69" s="6">
        <f t="shared" si="225"/>
        <v>6654.7074299999995</v>
      </c>
      <c r="BL69" s="6">
        <f t="shared" si="225"/>
        <v>6654.7074299999995</v>
      </c>
      <c r="BM69" s="6">
        <f t="shared" si="225"/>
        <v>6854.3486529000002</v>
      </c>
      <c r="BN69" s="6">
        <f t="shared" si="226"/>
        <v>6854.3486529000002</v>
      </c>
      <c r="BO69" s="6">
        <f t="shared" si="226"/>
        <v>6854.3486529000002</v>
      </c>
      <c r="BP69" s="6">
        <f t="shared" si="226"/>
        <v>6854.3486529000002</v>
      </c>
      <c r="BQ69" s="6">
        <f t="shared" si="226"/>
        <v>6854.3486529000002</v>
      </c>
      <c r="BR69" s="6">
        <f t="shared" si="226"/>
        <v>6854.3486529000002</v>
      </c>
      <c r="BS69" s="6">
        <f t="shared" si="226"/>
        <v>6854.3486529000002</v>
      </c>
      <c r="BT69" s="6">
        <f t="shared" si="226"/>
        <v>6854.3486529000002</v>
      </c>
      <c r="BU69" s="6">
        <f t="shared" si="226"/>
        <v>6854.3486529000002</v>
      </c>
      <c r="BV69" s="6">
        <f t="shared" si="226"/>
        <v>6854.3486529000002</v>
      </c>
      <c r="BW69" s="6">
        <f t="shared" si="226"/>
        <v>6854.3486529000002</v>
      </c>
      <c r="BX69" s="6">
        <f t="shared" si="227"/>
        <v>6854.3486529000002</v>
      </c>
      <c r="BY69" s="6">
        <f t="shared" si="227"/>
        <v>0</v>
      </c>
      <c r="BZ69" s="6">
        <f t="shared" si="227"/>
        <v>0</v>
      </c>
      <c r="CA69" s="6">
        <f t="shared" si="227"/>
        <v>0</v>
      </c>
      <c r="CB69" s="6">
        <f t="shared" si="227"/>
        <v>0</v>
      </c>
      <c r="CC69" s="6">
        <f t="shared" si="227"/>
        <v>0</v>
      </c>
      <c r="CD69" s="6">
        <f t="shared" si="227"/>
        <v>0</v>
      </c>
      <c r="CE69" s="6">
        <f t="shared" si="227"/>
        <v>0</v>
      </c>
      <c r="CF69" s="6">
        <f t="shared" si="227"/>
        <v>0</v>
      </c>
      <c r="CG69" s="6">
        <f t="shared" si="227"/>
        <v>0</v>
      </c>
      <c r="CH69" s="6">
        <f t="shared" si="228"/>
        <v>0</v>
      </c>
      <c r="CI69" s="6">
        <f t="shared" si="228"/>
        <v>0</v>
      </c>
      <c r="CJ69" s="6">
        <f t="shared" si="228"/>
        <v>0</v>
      </c>
      <c r="CK69" s="6">
        <f t="shared" si="228"/>
        <v>0</v>
      </c>
      <c r="CL69" s="6">
        <f t="shared" si="228"/>
        <v>0</v>
      </c>
      <c r="CM69" s="6">
        <f t="shared" si="228"/>
        <v>0</v>
      </c>
      <c r="CN69" s="6">
        <f t="shared" si="228"/>
        <v>0</v>
      </c>
      <c r="CO69" s="6">
        <f t="shared" si="228"/>
        <v>0</v>
      </c>
      <c r="CP69" s="6">
        <f t="shared" si="228"/>
        <v>0</v>
      </c>
      <c r="CQ69" s="6">
        <f t="shared" si="228"/>
        <v>0</v>
      </c>
      <c r="CR69" s="6">
        <f t="shared" si="229"/>
        <v>0</v>
      </c>
      <c r="CS69" s="6">
        <f t="shared" si="229"/>
        <v>0</v>
      </c>
      <c r="CT69" s="6">
        <f t="shared" si="229"/>
        <v>0</v>
      </c>
      <c r="CU69" s="6">
        <f t="shared" si="229"/>
        <v>0</v>
      </c>
      <c r="CV69" s="7">
        <f t="shared" si="229"/>
        <v>0</v>
      </c>
    </row>
    <row r="70" spans="1:100" s="1" customFormat="1" ht="16.8" customHeight="1" outlineLevel="1" thickBot="1" x14ac:dyDescent="0.25">
      <c r="A70" s="274"/>
      <c r="B70" s="230" t="s">
        <v>111</v>
      </c>
      <c r="C70" s="231"/>
      <c r="D70" s="231" t="s">
        <v>63</v>
      </c>
      <c r="E70" s="232">
        <v>43831</v>
      </c>
      <c r="F70" s="232">
        <v>43862</v>
      </c>
      <c r="G70" s="232">
        <v>43891</v>
      </c>
      <c r="H70" s="232">
        <v>43922</v>
      </c>
      <c r="I70" s="232">
        <v>43952</v>
      </c>
      <c r="J70" s="232">
        <v>43983</v>
      </c>
      <c r="K70" s="232">
        <v>44013</v>
      </c>
      <c r="L70" s="232">
        <v>44044</v>
      </c>
      <c r="M70" s="232">
        <v>44075</v>
      </c>
      <c r="N70" s="232">
        <v>44105</v>
      </c>
      <c r="O70" s="232">
        <v>44136</v>
      </c>
      <c r="P70" s="232">
        <v>44166</v>
      </c>
      <c r="Q70" s="232">
        <v>44197</v>
      </c>
      <c r="R70" s="232">
        <v>44228</v>
      </c>
      <c r="S70" s="232">
        <v>44256</v>
      </c>
      <c r="T70" s="232">
        <v>44287</v>
      </c>
      <c r="U70" s="232">
        <v>44317</v>
      </c>
      <c r="V70" s="232">
        <v>44348</v>
      </c>
      <c r="W70" s="232">
        <v>44378</v>
      </c>
      <c r="X70" s="232">
        <v>44409</v>
      </c>
      <c r="Y70" s="232">
        <v>44440</v>
      </c>
      <c r="Z70" s="232">
        <v>44470</v>
      </c>
      <c r="AA70" s="232">
        <v>44501</v>
      </c>
      <c r="AB70" s="232">
        <v>44531</v>
      </c>
      <c r="AC70" s="232">
        <v>44562</v>
      </c>
      <c r="AD70" s="232">
        <v>44593</v>
      </c>
      <c r="AE70" s="232">
        <v>44621</v>
      </c>
      <c r="AF70" s="232">
        <v>44652</v>
      </c>
      <c r="AG70" s="232">
        <v>44682</v>
      </c>
      <c r="AH70" s="232">
        <v>44713</v>
      </c>
      <c r="AI70" s="232">
        <v>44743</v>
      </c>
      <c r="AJ70" s="232">
        <v>44774</v>
      </c>
      <c r="AK70" s="232">
        <v>44805</v>
      </c>
      <c r="AL70" s="232">
        <v>44835</v>
      </c>
      <c r="AM70" s="232">
        <v>44866</v>
      </c>
      <c r="AN70" s="232">
        <v>44896</v>
      </c>
      <c r="AO70" s="232">
        <v>44927</v>
      </c>
      <c r="AP70" s="232">
        <v>44958</v>
      </c>
      <c r="AQ70" s="232">
        <v>44986</v>
      </c>
      <c r="AR70" s="232">
        <v>45017</v>
      </c>
      <c r="AS70" s="232">
        <v>45047</v>
      </c>
      <c r="AT70" s="232">
        <v>45078</v>
      </c>
      <c r="AU70" s="232">
        <v>45108</v>
      </c>
      <c r="AV70" s="232">
        <v>45139</v>
      </c>
      <c r="AW70" s="232">
        <v>45170</v>
      </c>
      <c r="AX70" s="232">
        <v>45200</v>
      </c>
      <c r="AY70" s="232">
        <v>45231</v>
      </c>
      <c r="AZ70" s="232">
        <v>45261</v>
      </c>
      <c r="BA70" s="232">
        <v>45292</v>
      </c>
      <c r="BB70" s="232">
        <v>45323</v>
      </c>
      <c r="BC70" s="232">
        <v>45352</v>
      </c>
      <c r="BD70" s="232">
        <v>45383</v>
      </c>
      <c r="BE70" s="232">
        <v>45413</v>
      </c>
      <c r="BF70" s="232">
        <v>45444</v>
      </c>
      <c r="BG70" s="232">
        <v>45474</v>
      </c>
      <c r="BH70" s="232">
        <v>45505</v>
      </c>
      <c r="BI70" s="232">
        <v>45536</v>
      </c>
      <c r="BJ70" s="232">
        <v>45566</v>
      </c>
      <c r="BK70" s="232">
        <v>45597</v>
      </c>
      <c r="BL70" s="232">
        <v>45627</v>
      </c>
      <c r="BM70" s="232">
        <v>45658</v>
      </c>
      <c r="BN70" s="232">
        <v>45689</v>
      </c>
      <c r="BO70" s="232">
        <v>45717</v>
      </c>
      <c r="BP70" s="232">
        <v>45748</v>
      </c>
      <c r="BQ70" s="232">
        <v>45778</v>
      </c>
      <c r="BR70" s="232">
        <v>45809</v>
      </c>
      <c r="BS70" s="232">
        <v>45839</v>
      </c>
      <c r="BT70" s="232">
        <v>45870</v>
      </c>
      <c r="BU70" s="232">
        <v>45901</v>
      </c>
      <c r="BV70" s="232">
        <v>45931</v>
      </c>
      <c r="BW70" s="232">
        <v>45962</v>
      </c>
      <c r="BX70" s="232">
        <v>45992</v>
      </c>
      <c r="BY70" s="232">
        <v>46023</v>
      </c>
      <c r="BZ70" s="232">
        <v>46054</v>
      </c>
      <c r="CA70" s="232">
        <v>46082</v>
      </c>
      <c r="CB70" s="232">
        <v>46113</v>
      </c>
      <c r="CC70" s="232">
        <v>46143</v>
      </c>
      <c r="CD70" s="232">
        <v>46174</v>
      </c>
      <c r="CE70" s="232">
        <v>46204</v>
      </c>
      <c r="CF70" s="232">
        <v>46235</v>
      </c>
      <c r="CG70" s="232">
        <v>46266</v>
      </c>
      <c r="CH70" s="232">
        <v>46296</v>
      </c>
      <c r="CI70" s="232">
        <v>46327</v>
      </c>
      <c r="CJ70" s="232">
        <v>46357</v>
      </c>
      <c r="CK70" s="232">
        <v>46388</v>
      </c>
      <c r="CL70" s="232">
        <v>46419</v>
      </c>
      <c r="CM70" s="232">
        <v>46447</v>
      </c>
      <c r="CN70" s="232">
        <v>46478</v>
      </c>
      <c r="CO70" s="232">
        <v>46508</v>
      </c>
      <c r="CP70" s="232">
        <v>46539</v>
      </c>
      <c r="CQ70" s="232">
        <v>46569</v>
      </c>
      <c r="CR70" s="232">
        <v>46600</v>
      </c>
      <c r="CS70" s="232">
        <v>46631</v>
      </c>
      <c r="CT70" s="232">
        <v>46661</v>
      </c>
      <c r="CU70" s="232">
        <v>46692</v>
      </c>
      <c r="CV70" s="248">
        <v>46722</v>
      </c>
    </row>
    <row r="71" spans="1:100" s="1" customFormat="1" ht="16.8" customHeight="1" outlineLevel="1" x14ac:dyDescent="0.2">
      <c r="A71" s="274"/>
      <c r="B71" s="2" t="s">
        <v>58</v>
      </c>
      <c r="C71" s="61">
        <f>SUM(D71:DM71)/SUM($D71:DM71)</f>
        <v>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f t="shared" ref="Q71:Z75" si="230">E33</f>
        <v>0</v>
      </c>
      <c r="R71" s="6">
        <f t="shared" si="230"/>
        <v>0</v>
      </c>
      <c r="S71" s="6">
        <f t="shared" si="230"/>
        <v>10000</v>
      </c>
      <c r="T71" s="6">
        <f t="shared" si="230"/>
        <v>7000</v>
      </c>
      <c r="U71" s="6">
        <f t="shared" si="230"/>
        <v>7000</v>
      </c>
      <c r="V71" s="6">
        <f t="shared" si="230"/>
        <v>7000</v>
      </c>
      <c r="W71" s="6">
        <f t="shared" si="230"/>
        <v>7000</v>
      </c>
      <c r="X71" s="6">
        <f t="shared" si="230"/>
        <v>7000</v>
      </c>
      <c r="Y71" s="6">
        <f t="shared" si="230"/>
        <v>7000</v>
      </c>
      <c r="Z71" s="6">
        <f t="shared" si="230"/>
        <v>7000</v>
      </c>
      <c r="AA71" s="6">
        <f t="shared" ref="AA71:AJ75" si="231">O33</f>
        <v>7000</v>
      </c>
      <c r="AB71" s="6">
        <f t="shared" si="231"/>
        <v>7000</v>
      </c>
      <c r="AC71" s="6">
        <f t="shared" si="231"/>
        <v>7000</v>
      </c>
      <c r="AD71" s="6">
        <f t="shared" si="231"/>
        <v>7000</v>
      </c>
      <c r="AE71" s="6">
        <f t="shared" si="231"/>
        <v>7000</v>
      </c>
      <c r="AF71" s="6">
        <f t="shared" si="231"/>
        <v>7210</v>
      </c>
      <c r="AG71" s="6">
        <f t="shared" si="231"/>
        <v>7210</v>
      </c>
      <c r="AH71" s="6">
        <f t="shared" si="231"/>
        <v>7210</v>
      </c>
      <c r="AI71" s="6">
        <f t="shared" si="231"/>
        <v>7210</v>
      </c>
      <c r="AJ71" s="6">
        <f t="shared" si="231"/>
        <v>7210</v>
      </c>
      <c r="AK71" s="6">
        <f t="shared" ref="AK71:AT75" si="232">Y33</f>
        <v>7210</v>
      </c>
      <c r="AL71" s="6">
        <f t="shared" si="232"/>
        <v>7210</v>
      </c>
      <c r="AM71" s="6">
        <f t="shared" si="232"/>
        <v>7210</v>
      </c>
      <c r="AN71" s="6">
        <f t="shared" si="232"/>
        <v>7210</v>
      </c>
      <c r="AO71" s="6">
        <f t="shared" si="232"/>
        <v>7210</v>
      </c>
      <c r="AP71" s="6">
        <f t="shared" si="232"/>
        <v>7210</v>
      </c>
      <c r="AQ71" s="6">
        <f t="shared" si="232"/>
        <v>7210</v>
      </c>
      <c r="AR71" s="6">
        <f t="shared" si="232"/>
        <v>7426.3</v>
      </c>
      <c r="AS71" s="6">
        <f t="shared" si="232"/>
        <v>7426.3</v>
      </c>
      <c r="AT71" s="6">
        <f t="shared" si="232"/>
        <v>7426.3</v>
      </c>
      <c r="AU71" s="6">
        <f t="shared" ref="AU71:BD75" si="233">AI33</f>
        <v>7426.3</v>
      </c>
      <c r="AV71" s="6">
        <f t="shared" si="233"/>
        <v>7426.3</v>
      </c>
      <c r="AW71" s="6">
        <f t="shared" si="233"/>
        <v>7426.3</v>
      </c>
      <c r="AX71" s="6">
        <f t="shared" si="233"/>
        <v>7426.3</v>
      </c>
      <c r="AY71" s="6">
        <f t="shared" si="233"/>
        <v>7426.3</v>
      </c>
      <c r="AZ71" s="6">
        <f t="shared" si="233"/>
        <v>7426.3</v>
      </c>
      <c r="BA71" s="6">
        <f t="shared" si="233"/>
        <v>7426.3</v>
      </c>
      <c r="BB71" s="6">
        <f t="shared" si="233"/>
        <v>7426.3</v>
      </c>
      <c r="BC71" s="6">
        <f t="shared" si="233"/>
        <v>7426.3</v>
      </c>
      <c r="BD71" s="6">
        <f t="shared" si="233"/>
        <v>7649.0889999999999</v>
      </c>
      <c r="BE71" s="6">
        <f t="shared" ref="BE71:BN75" si="234">AS33</f>
        <v>7649.0889999999999</v>
      </c>
      <c r="BF71" s="6">
        <f t="shared" si="234"/>
        <v>7649.0889999999999</v>
      </c>
      <c r="BG71" s="6">
        <f t="shared" si="234"/>
        <v>7649.0889999999999</v>
      </c>
      <c r="BH71" s="6">
        <f t="shared" si="234"/>
        <v>7649.0889999999999</v>
      </c>
      <c r="BI71" s="6">
        <f t="shared" si="234"/>
        <v>7649.0889999999999</v>
      </c>
      <c r="BJ71" s="6">
        <f t="shared" si="234"/>
        <v>7649.0889999999999</v>
      </c>
      <c r="BK71" s="6">
        <f t="shared" si="234"/>
        <v>7649.0889999999999</v>
      </c>
      <c r="BL71" s="6">
        <f t="shared" si="234"/>
        <v>7649.0889999999999</v>
      </c>
      <c r="BM71" s="6">
        <f t="shared" si="234"/>
        <v>7649.0889999999999</v>
      </c>
      <c r="BN71" s="6">
        <f t="shared" si="234"/>
        <v>7649.0889999999999</v>
      </c>
      <c r="BO71" s="6">
        <f t="shared" ref="BO71:BX75" si="235">BC33</f>
        <v>7649.0889999999999</v>
      </c>
      <c r="BP71" s="6">
        <f t="shared" si="235"/>
        <v>7878.56167</v>
      </c>
      <c r="BQ71" s="6">
        <f t="shared" si="235"/>
        <v>7878.56167</v>
      </c>
      <c r="BR71" s="6">
        <f t="shared" si="235"/>
        <v>7878.56167</v>
      </c>
      <c r="BS71" s="6">
        <f t="shared" si="235"/>
        <v>7878.56167</v>
      </c>
      <c r="BT71" s="6">
        <f t="shared" si="235"/>
        <v>7878.56167</v>
      </c>
      <c r="BU71" s="6">
        <f t="shared" si="235"/>
        <v>7878.56167</v>
      </c>
      <c r="BV71" s="6">
        <f t="shared" si="235"/>
        <v>7878.56167</v>
      </c>
      <c r="BW71" s="6">
        <f t="shared" si="235"/>
        <v>7878.56167</v>
      </c>
      <c r="BX71" s="6">
        <f t="shared" si="235"/>
        <v>7878.56167</v>
      </c>
      <c r="BY71" s="6">
        <f t="shared" ref="BY71:CH75" si="236">BM33</f>
        <v>7878.56167</v>
      </c>
      <c r="BZ71" s="6">
        <f t="shared" si="236"/>
        <v>7878.56167</v>
      </c>
      <c r="CA71" s="6">
        <f t="shared" si="236"/>
        <v>7878.56167</v>
      </c>
      <c r="CB71" s="6">
        <f t="shared" si="236"/>
        <v>0</v>
      </c>
      <c r="CC71" s="6">
        <f t="shared" si="236"/>
        <v>0</v>
      </c>
      <c r="CD71" s="6">
        <f t="shared" si="236"/>
        <v>0</v>
      </c>
      <c r="CE71" s="6">
        <f t="shared" si="236"/>
        <v>0</v>
      </c>
      <c r="CF71" s="6">
        <f t="shared" si="236"/>
        <v>0</v>
      </c>
      <c r="CG71" s="6">
        <f t="shared" si="236"/>
        <v>0</v>
      </c>
      <c r="CH71" s="6">
        <f t="shared" si="236"/>
        <v>0</v>
      </c>
      <c r="CI71" s="6">
        <f t="shared" ref="CI71:CP75" si="237">BW33</f>
        <v>0</v>
      </c>
      <c r="CJ71" s="6">
        <f t="shared" si="237"/>
        <v>0</v>
      </c>
      <c r="CK71" s="6">
        <f t="shared" si="237"/>
        <v>0</v>
      </c>
      <c r="CL71" s="6">
        <f t="shared" si="237"/>
        <v>0</v>
      </c>
      <c r="CM71" s="6">
        <f t="shared" si="237"/>
        <v>0</v>
      </c>
      <c r="CN71" s="6">
        <f t="shared" si="237"/>
        <v>0</v>
      </c>
      <c r="CO71" s="6">
        <f t="shared" si="237"/>
        <v>0</v>
      </c>
      <c r="CP71" s="6">
        <f t="shared" si="237"/>
        <v>0</v>
      </c>
      <c r="CQ71" s="11"/>
      <c r="CR71" s="11"/>
      <c r="CS71" s="11"/>
      <c r="CT71" s="11"/>
      <c r="CU71" s="11"/>
      <c r="CV71" s="24"/>
    </row>
    <row r="72" spans="1:100" s="1" customFormat="1" ht="16.8" customHeight="1" outlineLevel="1" x14ac:dyDescent="0.2">
      <c r="A72" s="274"/>
      <c r="B72" s="5" t="s">
        <v>59</v>
      </c>
      <c r="C72" s="61">
        <f>SUM(D72:DM72)/SUM($D71:DM71)</f>
        <v>-0.43862784153742612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f t="shared" si="230"/>
        <v>0</v>
      </c>
      <c r="R72" s="6">
        <f t="shared" si="230"/>
        <v>0</v>
      </c>
      <c r="S72" s="6">
        <f t="shared" si="230"/>
        <v>-200000</v>
      </c>
      <c r="T72" s="6">
        <f t="shared" si="230"/>
        <v>0</v>
      </c>
      <c r="U72" s="6">
        <f t="shared" si="230"/>
        <v>0</v>
      </c>
      <c r="V72" s="6">
        <f t="shared" si="230"/>
        <v>0</v>
      </c>
      <c r="W72" s="6">
        <f t="shared" si="230"/>
        <v>0</v>
      </c>
      <c r="X72" s="6">
        <f t="shared" si="230"/>
        <v>0</v>
      </c>
      <c r="Y72" s="6">
        <f t="shared" si="230"/>
        <v>0</v>
      </c>
      <c r="Z72" s="6">
        <f t="shared" si="230"/>
        <v>0</v>
      </c>
      <c r="AA72" s="6">
        <f t="shared" si="231"/>
        <v>0</v>
      </c>
      <c r="AB72" s="6">
        <f t="shared" si="231"/>
        <v>0</v>
      </c>
      <c r="AC72" s="6">
        <f t="shared" si="231"/>
        <v>0</v>
      </c>
      <c r="AD72" s="6">
        <f t="shared" si="231"/>
        <v>0</v>
      </c>
      <c r="AE72" s="6">
        <f t="shared" si="231"/>
        <v>0</v>
      </c>
      <c r="AF72" s="6">
        <f t="shared" si="231"/>
        <v>0</v>
      </c>
      <c r="AG72" s="6">
        <f t="shared" si="231"/>
        <v>0</v>
      </c>
      <c r="AH72" s="6">
        <f t="shared" si="231"/>
        <v>0</v>
      </c>
      <c r="AI72" s="6">
        <f t="shared" si="231"/>
        <v>0</v>
      </c>
      <c r="AJ72" s="6">
        <f t="shared" si="231"/>
        <v>0</v>
      </c>
      <c r="AK72" s="6">
        <f t="shared" si="232"/>
        <v>0</v>
      </c>
      <c r="AL72" s="6">
        <f t="shared" si="232"/>
        <v>0</v>
      </c>
      <c r="AM72" s="6">
        <f t="shared" si="232"/>
        <v>0</v>
      </c>
      <c r="AN72" s="6">
        <f t="shared" si="232"/>
        <v>0</v>
      </c>
      <c r="AO72" s="6">
        <f t="shared" si="232"/>
        <v>0</v>
      </c>
      <c r="AP72" s="6">
        <f t="shared" si="232"/>
        <v>0</v>
      </c>
      <c r="AQ72" s="6">
        <f t="shared" si="232"/>
        <v>0</v>
      </c>
      <c r="AR72" s="6">
        <f t="shared" si="232"/>
        <v>0</v>
      </c>
      <c r="AS72" s="6">
        <f t="shared" si="232"/>
        <v>0</v>
      </c>
      <c r="AT72" s="6">
        <f t="shared" si="232"/>
        <v>0</v>
      </c>
      <c r="AU72" s="6">
        <f t="shared" si="233"/>
        <v>0</v>
      </c>
      <c r="AV72" s="6">
        <f t="shared" si="233"/>
        <v>0</v>
      </c>
      <c r="AW72" s="6">
        <f t="shared" si="233"/>
        <v>0</v>
      </c>
      <c r="AX72" s="6">
        <f t="shared" si="233"/>
        <v>0</v>
      </c>
      <c r="AY72" s="6">
        <f t="shared" si="233"/>
        <v>0</v>
      </c>
      <c r="AZ72" s="6">
        <f t="shared" si="233"/>
        <v>0</v>
      </c>
      <c r="BA72" s="6">
        <f t="shared" si="233"/>
        <v>0</v>
      </c>
      <c r="BB72" s="6">
        <f t="shared" si="233"/>
        <v>0</v>
      </c>
      <c r="BC72" s="6">
        <f t="shared" si="233"/>
        <v>0</v>
      </c>
      <c r="BD72" s="6">
        <f t="shared" si="233"/>
        <v>0</v>
      </c>
      <c r="BE72" s="6">
        <f t="shared" si="234"/>
        <v>0</v>
      </c>
      <c r="BF72" s="6">
        <f t="shared" si="234"/>
        <v>0</v>
      </c>
      <c r="BG72" s="6">
        <f t="shared" si="234"/>
        <v>0</v>
      </c>
      <c r="BH72" s="6">
        <f t="shared" si="234"/>
        <v>0</v>
      </c>
      <c r="BI72" s="6">
        <f t="shared" si="234"/>
        <v>0</v>
      </c>
      <c r="BJ72" s="6">
        <f t="shared" si="234"/>
        <v>0</v>
      </c>
      <c r="BK72" s="6">
        <f t="shared" si="234"/>
        <v>0</v>
      </c>
      <c r="BL72" s="6">
        <f t="shared" si="234"/>
        <v>0</v>
      </c>
      <c r="BM72" s="6">
        <f t="shared" si="234"/>
        <v>0</v>
      </c>
      <c r="BN72" s="6">
        <f t="shared" si="234"/>
        <v>0</v>
      </c>
      <c r="BO72" s="6">
        <f t="shared" si="235"/>
        <v>0</v>
      </c>
      <c r="BP72" s="6">
        <f t="shared" si="235"/>
        <v>0</v>
      </c>
      <c r="BQ72" s="6">
        <f t="shared" si="235"/>
        <v>0</v>
      </c>
      <c r="BR72" s="6">
        <f t="shared" si="235"/>
        <v>0</v>
      </c>
      <c r="BS72" s="6">
        <f t="shared" si="235"/>
        <v>0</v>
      </c>
      <c r="BT72" s="6">
        <f t="shared" si="235"/>
        <v>0</v>
      </c>
      <c r="BU72" s="6">
        <f t="shared" si="235"/>
        <v>0</v>
      </c>
      <c r="BV72" s="6">
        <f t="shared" si="235"/>
        <v>0</v>
      </c>
      <c r="BW72" s="6">
        <f t="shared" si="235"/>
        <v>0</v>
      </c>
      <c r="BX72" s="6">
        <f t="shared" si="235"/>
        <v>0</v>
      </c>
      <c r="BY72" s="6">
        <f t="shared" si="236"/>
        <v>0</v>
      </c>
      <c r="BZ72" s="6">
        <f t="shared" si="236"/>
        <v>0</v>
      </c>
      <c r="CA72" s="6">
        <f t="shared" si="236"/>
        <v>0</v>
      </c>
      <c r="CB72" s="6">
        <f t="shared" si="236"/>
        <v>0</v>
      </c>
      <c r="CC72" s="6">
        <f t="shared" si="236"/>
        <v>0</v>
      </c>
      <c r="CD72" s="6">
        <f t="shared" si="236"/>
        <v>0</v>
      </c>
      <c r="CE72" s="6">
        <f t="shared" si="236"/>
        <v>0</v>
      </c>
      <c r="CF72" s="6">
        <f t="shared" si="236"/>
        <v>0</v>
      </c>
      <c r="CG72" s="6">
        <f t="shared" si="236"/>
        <v>0</v>
      </c>
      <c r="CH72" s="6">
        <f t="shared" si="236"/>
        <v>0</v>
      </c>
      <c r="CI72" s="6">
        <f t="shared" si="237"/>
        <v>0</v>
      </c>
      <c r="CJ72" s="6">
        <f t="shared" si="237"/>
        <v>0</v>
      </c>
      <c r="CK72" s="6">
        <f t="shared" si="237"/>
        <v>0</v>
      </c>
      <c r="CL72" s="6">
        <f t="shared" si="237"/>
        <v>0</v>
      </c>
      <c r="CM72" s="6">
        <f t="shared" si="237"/>
        <v>0</v>
      </c>
      <c r="CN72" s="6">
        <f t="shared" si="237"/>
        <v>0</v>
      </c>
      <c r="CO72" s="6">
        <f t="shared" si="237"/>
        <v>0</v>
      </c>
      <c r="CP72" s="6">
        <f t="shared" si="237"/>
        <v>0</v>
      </c>
      <c r="CQ72" s="11"/>
      <c r="CR72" s="11"/>
      <c r="CS72" s="11"/>
      <c r="CT72" s="11"/>
      <c r="CU72" s="11"/>
      <c r="CV72" s="24"/>
    </row>
    <row r="73" spans="1:100" s="1" customFormat="1" ht="16.8" customHeight="1" outlineLevel="1" x14ac:dyDescent="0.2">
      <c r="A73" s="274"/>
      <c r="B73" s="5" t="s">
        <v>60</v>
      </c>
      <c r="C73" s="61">
        <f>SUM(D73:DM73)/SUM($D71:DM71)</f>
        <v>-4.9999999999999996E-2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f t="shared" si="230"/>
        <v>0</v>
      </c>
      <c r="R73" s="6">
        <f t="shared" si="230"/>
        <v>0</v>
      </c>
      <c r="S73" s="6">
        <f t="shared" si="230"/>
        <v>-500</v>
      </c>
      <c r="T73" s="6">
        <f t="shared" si="230"/>
        <v>-350</v>
      </c>
      <c r="U73" s="6">
        <f t="shared" si="230"/>
        <v>-350</v>
      </c>
      <c r="V73" s="6">
        <f t="shared" si="230"/>
        <v>-350</v>
      </c>
      <c r="W73" s="6">
        <f t="shared" si="230"/>
        <v>-350</v>
      </c>
      <c r="X73" s="6">
        <f t="shared" si="230"/>
        <v>-350</v>
      </c>
      <c r="Y73" s="6">
        <f t="shared" si="230"/>
        <v>-350</v>
      </c>
      <c r="Z73" s="6">
        <f t="shared" si="230"/>
        <v>-350</v>
      </c>
      <c r="AA73" s="6">
        <f t="shared" si="231"/>
        <v>-350</v>
      </c>
      <c r="AB73" s="6">
        <f t="shared" si="231"/>
        <v>-350</v>
      </c>
      <c r="AC73" s="6">
        <f t="shared" si="231"/>
        <v>-350</v>
      </c>
      <c r="AD73" s="6">
        <f t="shared" si="231"/>
        <v>-350</v>
      </c>
      <c r="AE73" s="6">
        <f t="shared" si="231"/>
        <v>-350</v>
      </c>
      <c r="AF73" s="6">
        <f t="shared" si="231"/>
        <v>-360.5</v>
      </c>
      <c r="AG73" s="6">
        <f t="shared" si="231"/>
        <v>-360.5</v>
      </c>
      <c r="AH73" s="6">
        <f t="shared" si="231"/>
        <v>-360.5</v>
      </c>
      <c r="AI73" s="6">
        <f t="shared" si="231"/>
        <v>-360.5</v>
      </c>
      <c r="AJ73" s="6">
        <f t="shared" si="231"/>
        <v>-360.5</v>
      </c>
      <c r="AK73" s="6">
        <f t="shared" si="232"/>
        <v>-360.5</v>
      </c>
      <c r="AL73" s="6">
        <f t="shared" si="232"/>
        <v>-360.5</v>
      </c>
      <c r="AM73" s="6">
        <f t="shared" si="232"/>
        <v>-360.5</v>
      </c>
      <c r="AN73" s="6">
        <f t="shared" si="232"/>
        <v>-360.5</v>
      </c>
      <c r="AO73" s="6">
        <f t="shared" si="232"/>
        <v>-360.5</v>
      </c>
      <c r="AP73" s="6">
        <f t="shared" si="232"/>
        <v>-360.5</v>
      </c>
      <c r="AQ73" s="6">
        <f t="shared" si="232"/>
        <v>-360.5</v>
      </c>
      <c r="AR73" s="6">
        <f t="shared" si="232"/>
        <v>-371.31500000000005</v>
      </c>
      <c r="AS73" s="6">
        <f t="shared" si="232"/>
        <v>-371.31500000000005</v>
      </c>
      <c r="AT73" s="6">
        <f t="shared" si="232"/>
        <v>-371.31500000000005</v>
      </c>
      <c r="AU73" s="6">
        <f t="shared" si="233"/>
        <v>-371.31500000000005</v>
      </c>
      <c r="AV73" s="6">
        <f t="shared" si="233"/>
        <v>-371.31500000000005</v>
      </c>
      <c r="AW73" s="6">
        <f t="shared" si="233"/>
        <v>-371.31500000000005</v>
      </c>
      <c r="AX73" s="6">
        <f t="shared" si="233"/>
        <v>-371.31500000000005</v>
      </c>
      <c r="AY73" s="6">
        <f t="shared" si="233"/>
        <v>-371.31500000000005</v>
      </c>
      <c r="AZ73" s="6">
        <f t="shared" si="233"/>
        <v>-371.31500000000005</v>
      </c>
      <c r="BA73" s="6">
        <f t="shared" si="233"/>
        <v>-371.31500000000005</v>
      </c>
      <c r="BB73" s="6">
        <f t="shared" si="233"/>
        <v>-371.31500000000005</v>
      </c>
      <c r="BC73" s="6">
        <f t="shared" si="233"/>
        <v>-371.31500000000005</v>
      </c>
      <c r="BD73" s="6">
        <f t="shared" si="233"/>
        <v>-382.45445000000001</v>
      </c>
      <c r="BE73" s="6">
        <f t="shared" si="234"/>
        <v>-382.45445000000001</v>
      </c>
      <c r="BF73" s="6">
        <f t="shared" si="234"/>
        <v>-382.45445000000001</v>
      </c>
      <c r="BG73" s="6">
        <f t="shared" si="234"/>
        <v>-382.45445000000001</v>
      </c>
      <c r="BH73" s="6">
        <f t="shared" si="234"/>
        <v>-382.45445000000001</v>
      </c>
      <c r="BI73" s="6">
        <f t="shared" si="234"/>
        <v>-382.45445000000001</v>
      </c>
      <c r="BJ73" s="6">
        <f t="shared" si="234"/>
        <v>-382.45445000000001</v>
      </c>
      <c r="BK73" s="6">
        <f t="shared" si="234"/>
        <v>-382.45445000000001</v>
      </c>
      <c r="BL73" s="6">
        <f t="shared" si="234"/>
        <v>-382.45445000000001</v>
      </c>
      <c r="BM73" s="6">
        <f t="shared" si="234"/>
        <v>-382.45445000000001</v>
      </c>
      <c r="BN73" s="6">
        <f t="shared" si="234"/>
        <v>-382.45445000000001</v>
      </c>
      <c r="BO73" s="6">
        <f t="shared" si="235"/>
        <v>-382.45445000000001</v>
      </c>
      <c r="BP73" s="6">
        <f t="shared" si="235"/>
        <v>-393.92808350000001</v>
      </c>
      <c r="BQ73" s="6">
        <f t="shared" si="235"/>
        <v>-393.92808350000001</v>
      </c>
      <c r="BR73" s="6">
        <f t="shared" si="235"/>
        <v>-393.92808350000001</v>
      </c>
      <c r="BS73" s="6">
        <f t="shared" si="235"/>
        <v>-393.92808350000001</v>
      </c>
      <c r="BT73" s="6">
        <f t="shared" si="235"/>
        <v>-393.92808350000001</v>
      </c>
      <c r="BU73" s="6">
        <f t="shared" si="235"/>
        <v>-393.92808350000001</v>
      </c>
      <c r="BV73" s="6">
        <f t="shared" si="235"/>
        <v>-393.92808350000001</v>
      </c>
      <c r="BW73" s="6">
        <f t="shared" si="235"/>
        <v>-393.92808350000001</v>
      </c>
      <c r="BX73" s="6">
        <f t="shared" si="235"/>
        <v>-393.92808350000001</v>
      </c>
      <c r="BY73" s="6">
        <f t="shared" si="236"/>
        <v>-393.92808350000001</v>
      </c>
      <c r="BZ73" s="6">
        <f t="shared" si="236"/>
        <v>-393.92808350000001</v>
      </c>
      <c r="CA73" s="6">
        <f t="shared" si="236"/>
        <v>-393.92808350000001</v>
      </c>
      <c r="CB73" s="6">
        <f t="shared" si="236"/>
        <v>0</v>
      </c>
      <c r="CC73" s="6">
        <f t="shared" si="236"/>
        <v>0</v>
      </c>
      <c r="CD73" s="6">
        <f t="shared" si="236"/>
        <v>0</v>
      </c>
      <c r="CE73" s="6">
        <f t="shared" si="236"/>
        <v>0</v>
      </c>
      <c r="CF73" s="6">
        <f t="shared" si="236"/>
        <v>0</v>
      </c>
      <c r="CG73" s="6">
        <f t="shared" si="236"/>
        <v>0</v>
      </c>
      <c r="CH73" s="6">
        <f t="shared" si="236"/>
        <v>0</v>
      </c>
      <c r="CI73" s="6">
        <f t="shared" si="237"/>
        <v>0</v>
      </c>
      <c r="CJ73" s="6">
        <f t="shared" si="237"/>
        <v>0</v>
      </c>
      <c r="CK73" s="6">
        <f t="shared" si="237"/>
        <v>0</v>
      </c>
      <c r="CL73" s="6">
        <f t="shared" si="237"/>
        <v>0</v>
      </c>
      <c r="CM73" s="6">
        <f t="shared" si="237"/>
        <v>0</v>
      </c>
      <c r="CN73" s="6">
        <f t="shared" si="237"/>
        <v>0</v>
      </c>
      <c r="CO73" s="6">
        <f t="shared" si="237"/>
        <v>0</v>
      </c>
      <c r="CP73" s="6">
        <f t="shared" si="237"/>
        <v>0</v>
      </c>
      <c r="CQ73" s="11"/>
      <c r="CR73" s="11"/>
      <c r="CS73" s="11"/>
      <c r="CT73" s="11"/>
      <c r="CU73" s="11"/>
      <c r="CV73" s="24"/>
    </row>
    <row r="74" spans="1:100" s="1" customFormat="1" ht="16.8" customHeight="1" outlineLevel="1" x14ac:dyDescent="0.2">
      <c r="A74" s="274"/>
      <c r="B74" s="12" t="s">
        <v>61</v>
      </c>
      <c r="C74" s="61">
        <f>SUM(D74:DM74)/SUM($D71:DM71)</f>
        <v>-0.08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f t="shared" si="230"/>
        <v>0</v>
      </c>
      <c r="R74" s="6">
        <f t="shared" si="230"/>
        <v>0</v>
      </c>
      <c r="S74" s="6">
        <f t="shared" si="230"/>
        <v>-800</v>
      </c>
      <c r="T74" s="6">
        <f t="shared" si="230"/>
        <v>-560</v>
      </c>
      <c r="U74" s="6">
        <f t="shared" si="230"/>
        <v>-560</v>
      </c>
      <c r="V74" s="6">
        <f t="shared" si="230"/>
        <v>-560</v>
      </c>
      <c r="W74" s="6">
        <f t="shared" si="230"/>
        <v>-560</v>
      </c>
      <c r="X74" s="6">
        <f t="shared" si="230"/>
        <v>-560</v>
      </c>
      <c r="Y74" s="6">
        <f t="shared" si="230"/>
        <v>-560</v>
      </c>
      <c r="Z74" s="6">
        <f t="shared" si="230"/>
        <v>-560</v>
      </c>
      <c r="AA74" s="6">
        <f t="shared" si="231"/>
        <v>-560</v>
      </c>
      <c r="AB74" s="6">
        <f t="shared" si="231"/>
        <v>-560</v>
      </c>
      <c r="AC74" s="6">
        <f t="shared" si="231"/>
        <v>-560</v>
      </c>
      <c r="AD74" s="6">
        <f t="shared" si="231"/>
        <v>-560</v>
      </c>
      <c r="AE74" s="6">
        <f t="shared" si="231"/>
        <v>-560</v>
      </c>
      <c r="AF74" s="6">
        <f t="shared" si="231"/>
        <v>-576.80000000000007</v>
      </c>
      <c r="AG74" s="6">
        <f t="shared" si="231"/>
        <v>-576.80000000000007</v>
      </c>
      <c r="AH74" s="6">
        <f t="shared" si="231"/>
        <v>-576.80000000000007</v>
      </c>
      <c r="AI74" s="6">
        <f t="shared" si="231"/>
        <v>-576.80000000000007</v>
      </c>
      <c r="AJ74" s="6">
        <f t="shared" si="231"/>
        <v>-576.80000000000007</v>
      </c>
      <c r="AK74" s="6">
        <f t="shared" si="232"/>
        <v>-576.80000000000007</v>
      </c>
      <c r="AL74" s="6">
        <f t="shared" si="232"/>
        <v>-576.80000000000007</v>
      </c>
      <c r="AM74" s="6">
        <f t="shared" si="232"/>
        <v>-576.80000000000007</v>
      </c>
      <c r="AN74" s="6">
        <f t="shared" si="232"/>
        <v>-576.80000000000007</v>
      </c>
      <c r="AO74" s="6">
        <f t="shared" si="232"/>
        <v>-576.80000000000007</v>
      </c>
      <c r="AP74" s="6">
        <f t="shared" si="232"/>
        <v>-576.80000000000007</v>
      </c>
      <c r="AQ74" s="6">
        <f t="shared" si="232"/>
        <v>-576.80000000000007</v>
      </c>
      <c r="AR74" s="6">
        <f t="shared" si="232"/>
        <v>-594.10400000000004</v>
      </c>
      <c r="AS74" s="6">
        <f t="shared" si="232"/>
        <v>-594.10400000000004</v>
      </c>
      <c r="AT74" s="6">
        <f t="shared" si="232"/>
        <v>-594.10400000000004</v>
      </c>
      <c r="AU74" s="6">
        <f t="shared" si="233"/>
        <v>-594.10400000000004</v>
      </c>
      <c r="AV74" s="6">
        <f t="shared" si="233"/>
        <v>-594.10400000000004</v>
      </c>
      <c r="AW74" s="6">
        <f t="shared" si="233"/>
        <v>-594.10400000000004</v>
      </c>
      <c r="AX74" s="6">
        <f t="shared" si="233"/>
        <v>-594.10400000000004</v>
      </c>
      <c r="AY74" s="6">
        <f t="shared" si="233"/>
        <v>-594.10400000000004</v>
      </c>
      <c r="AZ74" s="6">
        <f t="shared" si="233"/>
        <v>-594.10400000000004</v>
      </c>
      <c r="BA74" s="6">
        <f t="shared" si="233"/>
        <v>-594.10400000000004</v>
      </c>
      <c r="BB74" s="6">
        <f t="shared" si="233"/>
        <v>-594.10400000000004</v>
      </c>
      <c r="BC74" s="6">
        <f t="shared" si="233"/>
        <v>-594.10400000000004</v>
      </c>
      <c r="BD74" s="6">
        <f t="shared" si="233"/>
        <v>-611.92712000000006</v>
      </c>
      <c r="BE74" s="6">
        <f t="shared" si="234"/>
        <v>-611.92712000000006</v>
      </c>
      <c r="BF74" s="6">
        <f t="shared" si="234"/>
        <v>-611.92712000000006</v>
      </c>
      <c r="BG74" s="6">
        <f t="shared" si="234"/>
        <v>-611.92712000000006</v>
      </c>
      <c r="BH74" s="6">
        <f t="shared" si="234"/>
        <v>-611.92712000000006</v>
      </c>
      <c r="BI74" s="6">
        <f t="shared" si="234"/>
        <v>-611.92712000000006</v>
      </c>
      <c r="BJ74" s="6">
        <f t="shared" si="234"/>
        <v>-611.92712000000006</v>
      </c>
      <c r="BK74" s="6">
        <f t="shared" si="234"/>
        <v>-611.92712000000006</v>
      </c>
      <c r="BL74" s="6">
        <f t="shared" si="234"/>
        <v>-611.92712000000006</v>
      </c>
      <c r="BM74" s="6">
        <f t="shared" si="234"/>
        <v>-611.92712000000006</v>
      </c>
      <c r="BN74" s="6">
        <f t="shared" si="234"/>
        <v>-611.92712000000006</v>
      </c>
      <c r="BO74" s="6">
        <f t="shared" si="235"/>
        <v>-611.92712000000006</v>
      </c>
      <c r="BP74" s="6">
        <f t="shared" si="235"/>
        <v>-630.28493360000004</v>
      </c>
      <c r="BQ74" s="6">
        <f t="shared" si="235"/>
        <v>-630.28493360000004</v>
      </c>
      <c r="BR74" s="6">
        <f t="shared" si="235"/>
        <v>-630.28493360000004</v>
      </c>
      <c r="BS74" s="6">
        <f t="shared" si="235"/>
        <v>-630.28493360000004</v>
      </c>
      <c r="BT74" s="6">
        <f t="shared" si="235"/>
        <v>-630.28493360000004</v>
      </c>
      <c r="BU74" s="6">
        <f t="shared" si="235"/>
        <v>-630.28493360000004</v>
      </c>
      <c r="BV74" s="6">
        <f t="shared" si="235"/>
        <v>-630.28493360000004</v>
      </c>
      <c r="BW74" s="6">
        <f t="shared" si="235"/>
        <v>-630.28493360000004</v>
      </c>
      <c r="BX74" s="6">
        <f t="shared" si="235"/>
        <v>-630.28493360000004</v>
      </c>
      <c r="BY74" s="6">
        <f t="shared" si="236"/>
        <v>-630.28493360000004</v>
      </c>
      <c r="BZ74" s="6">
        <f t="shared" si="236"/>
        <v>-630.28493360000004</v>
      </c>
      <c r="CA74" s="6">
        <f t="shared" si="236"/>
        <v>-630.28493360000004</v>
      </c>
      <c r="CB74" s="6">
        <f t="shared" si="236"/>
        <v>0</v>
      </c>
      <c r="CC74" s="6">
        <f t="shared" si="236"/>
        <v>0</v>
      </c>
      <c r="CD74" s="6">
        <f t="shared" si="236"/>
        <v>0</v>
      </c>
      <c r="CE74" s="6">
        <f t="shared" si="236"/>
        <v>0</v>
      </c>
      <c r="CF74" s="6">
        <f t="shared" si="236"/>
        <v>0</v>
      </c>
      <c r="CG74" s="6">
        <f t="shared" si="236"/>
        <v>0</v>
      </c>
      <c r="CH74" s="6">
        <f t="shared" si="236"/>
        <v>0</v>
      </c>
      <c r="CI74" s="6">
        <f t="shared" si="237"/>
        <v>0</v>
      </c>
      <c r="CJ74" s="6">
        <f t="shared" si="237"/>
        <v>0</v>
      </c>
      <c r="CK74" s="6">
        <f t="shared" si="237"/>
        <v>0</v>
      </c>
      <c r="CL74" s="6">
        <f t="shared" si="237"/>
        <v>0</v>
      </c>
      <c r="CM74" s="6">
        <f t="shared" si="237"/>
        <v>0</v>
      </c>
      <c r="CN74" s="6">
        <f t="shared" si="237"/>
        <v>0</v>
      </c>
      <c r="CO74" s="6">
        <f t="shared" si="237"/>
        <v>0</v>
      </c>
      <c r="CP74" s="6">
        <f t="shared" si="237"/>
        <v>0</v>
      </c>
      <c r="CQ74" s="11"/>
      <c r="CR74" s="11"/>
      <c r="CS74" s="11"/>
      <c r="CT74" s="11"/>
      <c r="CU74" s="11"/>
      <c r="CV74" s="24"/>
    </row>
    <row r="75" spans="1:100" s="1" customFormat="1" ht="16.8" customHeight="1" outlineLevel="1" thickBot="1" x14ac:dyDescent="0.25">
      <c r="A75" s="274">
        <f>NPV((1+'Budget New Projetcts'!$C$7)^(1/12)-1,'Cashflow New Projects'!D75:CV75)</f>
        <v>132600.30022928011</v>
      </c>
      <c r="B75" s="5" t="s">
        <v>62</v>
      </c>
      <c r="C75" s="61">
        <f>SUM(D75:DM75)/SUM($D71:DM71)</f>
        <v>0.43137215846257376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f t="shared" si="230"/>
        <v>0</v>
      </c>
      <c r="R75" s="6">
        <f t="shared" si="230"/>
        <v>0</v>
      </c>
      <c r="S75" s="6">
        <f t="shared" si="230"/>
        <v>-191300</v>
      </c>
      <c r="T75" s="6">
        <f t="shared" si="230"/>
        <v>6090</v>
      </c>
      <c r="U75" s="6">
        <f t="shared" si="230"/>
        <v>6090</v>
      </c>
      <c r="V75" s="6">
        <f t="shared" si="230"/>
        <v>6090</v>
      </c>
      <c r="W75" s="6">
        <f t="shared" si="230"/>
        <v>6090</v>
      </c>
      <c r="X75" s="6">
        <f t="shared" si="230"/>
        <v>6090</v>
      </c>
      <c r="Y75" s="6">
        <f t="shared" si="230"/>
        <v>6090</v>
      </c>
      <c r="Z75" s="6">
        <f t="shared" si="230"/>
        <v>6090</v>
      </c>
      <c r="AA75" s="6">
        <f t="shared" si="231"/>
        <v>6090</v>
      </c>
      <c r="AB75" s="6">
        <f t="shared" si="231"/>
        <v>6090</v>
      </c>
      <c r="AC75" s="6">
        <f t="shared" si="231"/>
        <v>6090</v>
      </c>
      <c r="AD75" s="6">
        <f t="shared" si="231"/>
        <v>6090</v>
      </c>
      <c r="AE75" s="6">
        <f t="shared" si="231"/>
        <v>6090</v>
      </c>
      <c r="AF75" s="6">
        <f t="shared" si="231"/>
        <v>6272.7</v>
      </c>
      <c r="AG75" s="6">
        <f t="shared" si="231"/>
        <v>6272.7</v>
      </c>
      <c r="AH75" s="6">
        <f t="shared" si="231"/>
        <v>6272.7</v>
      </c>
      <c r="AI75" s="6">
        <f t="shared" si="231"/>
        <v>6272.7</v>
      </c>
      <c r="AJ75" s="6">
        <f t="shared" si="231"/>
        <v>6272.7</v>
      </c>
      <c r="AK75" s="6">
        <f t="shared" si="232"/>
        <v>6272.7</v>
      </c>
      <c r="AL75" s="6">
        <f t="shared" si="232"/>
        <v>6272.7</v>
      </c>
      <c r="AM75" s="6">
        <f t="shared" si="232"/>
        <v>6272.7</v>
      </c>
      <c r="AN75" s="6">
        <f t="shared" si="232"/>
        <v>6272.7</v>
      </c>
      <c r="AO75" s="6">
        <f t="shared" si="232"/>
        <v>6272.7</v>
      </c>
      <c r="AP75" s="6">
        <f t="shared" si="232"/>
        <v>6272.7</v>
      </c>
      <c r="AQ75" s="6">
        <f t="shared" si="232"/>
        <v>6272.7</v>
      </c>
      <c r="AR75" s="6">
        <f t="shared" si="232"/>
        <v>6460.8810000000003</v>
      </c>
      <c r="AS75" s="6">
        <f t="shared" si="232"/>
        <v>6460.8810000000003</v>
      </c>
      <c r="AT75" s="6">
        <f t="shared" si="232"/>
        <v>6460.8810000000003</v>
      </c>
      <c r="AU75" s="6">
        <f t="shared" si="233"/>
        <v>6460.8810000000003</v>
      </c>
      <c r="AV75" s="6">
        <f t="shared" si="233"/>
        <v>6460.8810000000003</v>
      </c>
      <c r="AW75" s="6">
        <f t="shared" si="233"/>
        <v>6460.8810000000003</v>
      </c>
      <c r="AX75" s="6">
        <f t="shared" si="233"/>
        <v>6460.8810000000003</v>
      </c>
      <c r="AY75" s="6">
        <f t="shared" si="233"/>
        <v>6460.8810000000003</v>
      </c>
      <c r="AZ75" s="6">
        <f t="shared" si="233"/>
        <v>6460.8810000000003</v>
      </c>
      <c r="BA75" s="6">
        <f t="shared" si="233"/>
        <v>6460.8810000000003</v>
      </c>
      <c r="BB75" s="6">
        <f t="shared" si="233"/>
        <v>6460.8810000000003</v>
      </c>
      <c r="BC75" s="6">
        <f t="shared" si="233"/>
        <v>6460.8810000000003</v>
      </c>
      <c r="BD75" s="6">
        <f t="shared" si="233"/>
        <v>6654.7074299999995</v>
      </c>
      <c r="BE75" s="6">
        <f t="shared" si="234"/>
        <v>6654.7074299999995</v>
      </c>
      <c r="BF75" s="6">
        <f t="shared" si="234"/>
        <v>6654.7074299999995</v>
      </c>
      <c r="BG75" s="6">
        <f t="shared" si="234"/>
        <v>6654.7074299999995</v>
      </c>
      <c r="BH75" s="6">
        <f t="shared" si="234"/>
        <v>6654.7074299999995</v>
      </c>
      <c r="BI75" s="6">
        <f t="shared" si="234"/>
        <v>6654.7074299999995</v>
      </c>
      <c r="BJ75" s="6">
        <f t="shared" si="234"/>
        <v>6654.7074299999995</v>
      </c>
      <c r="BK75" s="6">
        <f t="shared" si="234"/>
        <v>6654.7074299999995</v>
      </c>
      <c r="BL75" s="6">
        <f t="shared" si="234"/>
        <v>6654.7074299999995</v>
      </c>
      <c r="BM75" s="6">
        <f t="shared" si="234"/>
        <v>6654.7074299999995</v>
      </c>
      <c r="BN75" s="6">
        <f t="shared" si="234"/>
        <v>6654.7074299999995</v>
      </c>
      <c r="BO75" s="6">
        <f t="shared" si="235"/>
        <v>6654.7074299999995</v>
      </c>
      <c r="BP75" s="6">
        <f t="shared" si="235"/>
        <v>6854.3486529000002</v>
      </c>
      <c r="BQ75" s="6">
        <f t="shared" si="235"/>
        <v>6854.3486529000002</v>
      </c>
      <c r="BR75" s="6">
        <f t="shared" si="235"/>
        <v>6854.3486529000002</v>
      </c>
      <c r="BS75" s="6">
        <f t="shared" si="235"/>
        <v>6854.3486529000002</v>
      </c>
      <c r="BT75" s="6">
        <f t="shared" si="235"/>
        <v>6854.3486529000002</v>
      </c>
      <c r="BU75" s="6">
        <f t="shared" si="235"/>
        <v>6854.3486529000002</v>
      </c>
      <c r="BV75" s="6">
        <f t="shared" si="235"/>
        <v>6854.3486529000002</v>
      </c>
      <c r="BW75" s="6">
        <f t="shared" si="235"/>
        <v>6854.3486529000002</v>
      </c>
      <c r="BX75" s="6">
        <f t="shared" si="235"/>
        <v>6854.3486529000002</v>
      </c>
      <c r="BY75" s="6">
        <f t="shared" si="236"/>
        <v>6854.3486529000002</v>
      </c>
      <c r="BZ75" s="6">
        <f t="shared" si="236"/>
        <v>6854.3486529000002</v>
      </c>
      <c r="CA75" s="6">
        <f t="shared" si="236"/>
        <v>6854.3486529000002</v>
      </c>
      <c r="CB75" s="6">
        <f t="shared" si="236"/>
        <v>0</v>
      </c>
      <c r="CC75" s="6">
        <f t="shared" si="236"/>
        <v>0</v>
      </c>
      <c r="CD75" s="6">
        <f t="shared" si="236"/>
        <v>0</v>
      </c>
      <c r="CE75" s="6">
        <f t="shared" si="236"/>
        <v>0</v>
      </c>
      <c r="CF75" s="6">
        <f t="shared" si="236"/>
        <v>0</v>
      </c>
      <c r="CG75" s="6">
        <f t="shared" si="236"/>
        <v>0</v>
      </c>
      <c r="CH75" s="6">
        <f t="shared" si="236"/>
        <v>0</v>
      </c>
      <c r="CI75" s="6">
        <f t="shared" si="237"/>
        <v>0</v>
      </c>
      <c r="CJ75" s="6">
        <f t="shared" si="237"/>
        <v>0</v>
      </c>
      <c r="CK75" s="6">
        <f t="shared" si="237"/>
        <v>0</v>
      </c>
      <c r="CL75" s="6">
        <f t="shared" si="237"/>
        <v>0</v>
      </c>
      <c r="CM75" s="6">
        <f t="shared" si="237"/>
        <v>0</v>
      </c>
      <c r="CN75" s="6">
        <f t="shared" si="237"/>
        <v>0</v>
      </c>
      <c r="CO75" s="6">
        <f t="shared" si="237"/>
        <v>0</v>
      </c>
      <c r="CP75" s="6">
        <f t="shared" si="237"/>
        <v>0</v>
      </c>
      <c r="CQ75" s="11"/>
      <c r="CR75" s="11"/>
      <c r="CS75" s="11"/>
      <c r="CT75" s="11"/>
      <c r="CU75" s="11"/>
      <c r="CV75" s="24"/>
    </row>
    <row r="76" spans="1:100" s="1" customFormat="1" ht="16.8" customHeight="1" outlineLevel="1" thickBot="1" x14ac:dyDescent="0.25">
      <c r="A76" s="274"/>
      <c r="B76" s="230" t="s">
        <v>112</v>
      </c>
      <c r="C76" s="231"/>
      <c r="D76" s="231" t="s">
        <v>63</v>
      </c>
      <c r="E76" s="232">
        <v>43831</v>
      </c>
      <c r="F76" s="232">
        <v>43862</v>
      </c>
      <c r="G76" s="232">
        <v>43891</v>
      </c>
      <c r="H76" s="232">
        <v>43922</v>
      </c>
      <c r="I76" s="232">
        <v>43952</v>
      </c>
      <c r="J76" s="232">
        <v>43983</v>
      </c>
      <c r="K76" s="232">
        <v>44013</v>
      </c>
      <c r="L76" s="232">
        <v>44044</v>
      </c>
      <c r="M76" s="232">
        <v>44075</v>
      </c>
      <c r="N76" s="232">
        <v>44105</v>
      </c>
      <c r="O76" s="232">
        <v>44136</v>
      </c>
      <c r="P76" s="232">
        <v>44166</v>
      </c>
      <c r="Q76" s="232">
        <v>44197</v>
      </c>
      <c r="R76" s="232">
        <v>44228</v>
      </c>
      <c r="S76" s="232">
        <v>44256</v>
      </c>
      <c r="T76" s="232">
        <v>44287</v>
      </c>
      <c r="U76" s="232">
        <v>44317</v>
      </c>
      <c r="V76" s="232">
        <v>44348</v>
      </c>
      <c r="W76" s="232">
        <v>44378</v>
      </c>
      <c r="X76" s="232">
        <v>44409</v>
      </c>
      <c r="Y76" s="232">
        <v>44440</v>
      </c>
      <c r="Z76" s="232">
        <v>44470</v>
      </c>
      <c r="AA76" s="232">
        <v>44501</v>
      </c>
      <c r="AB76" s="232">
        <v>44531</v>
      </c>
      <c r="AC76" s="232">
        <v>44562</v>
      </c>
      <c r="AD76" s="232">
        <v>44593</v>
      </c>
      <c r="AE76" s="232">
        <v>44621</v>
      </c>
      <c r="AF76" s="232">
        <v>44652</v>
      </c>
      <c r="AG76" s="232">
        <v>44682</v>
      </c>
      <c r="AH76" s="232">
        <v>44713</v>
      </c>
      <c r="AI76" s="232">
        <v>44743</v>
      </c>
      <c r="AJ76" s="232">
        <v>44774</v>
      </c>
      <c r="AK76" s="232">
        <v>44805</v>
      </c>
      <c r="AL76" s="232">
        <v>44835</v>
      </c>
      <c r="AM76" s="232">
        <v>44866</v>
      </c>
      <c r="AN76" s="232">
        <v>44896</v>
      </c>
      <c r="AO76" s="232">
        <v>44927</v>
      </c>
      <c r="AP76" s="232">
        <v>44958</v>
      </c>
      <c r="AQ76" s="232">
        <v>44986</v>
      </c>
      <c r="AR76" s="232">
        <v>45017</v>
      </c>
      <c r="AS76" s="232">
        <v>45047</v>
      </c>
      <c r="AT76" s="232">
        <v>45078</v>
      </c>
      <c r="AU76" s="232">
        <v>45108</v>
      </c>
      <c r="AV76" s="232">
        <v>45139</v>
      </c>
      <c r="AW76" s="232">
        <v>45170</v>
      </c>
      <c r="AX76" s="232">
        <v>45200</v>
      </c>
      <c r="AY76" s="232">
        <v>45231</v>
      </c>
      <c r="AZ76" s="232">
        <v>45261</v>
      </c>
      <c r="BA76" s="232">
        <v>45292</v>
      </c>
      <c r="BB76" s="232">
        <v>45323</v>
      </c>
      <c r="BC76" s="232">
        <v>45352</v>
      </c>
      <c r="BD76" s="232">
        <v>45383</v>
      </c>
      <c r="BE76" s="232">
        <v>45413</v>
      </c>
      <c r="BF76" s="232">
        <v>45444</v>
      </c>
      <c r="BG76" s="232">
        <v>45474</v>
      </c>
      <c r="BH76" s="232">
        <v>45505</v>
      </c>
      <c r="BI76" s="232">
        <v>45536</v>
      </c>
      <c r="BJ76" s="232">
        <v>45566</v>
      </c>
      <c r="BK76" s="232">
        <v>45597</v>
      </c>
      <c r="BL76" s="232">
        <v>45627</v>
      </c>
      <c r="BM76" s="232">
        <v>45658</v>
      </c>
      <c r="BN76" s="232">
        <v>45689</v>
      </c>
      <c r="BO76" s="232">
        <v>45717</v>
      </c>
      <c r="BP76" s="232">
        <v>45748</v>
      </c>
      <c r="BQ76" s="232">
        <v>45778</v>
      </c>
      <c r="BR76" s="232">
        <v>45809</v>
      </c>
      <c r="BS76" s="232">
        <v>45839</v>
      </c>
      <c r="BT76" s="232">
        <v>45870</v>
      </c>
      <c r="BU76" s="232">
        <v>45901</v>
      </c>
      <c r="BV76" s="232">
        <v>45931</v>
      </c>
      <c r="BW76" s="232">
        <v>45962</v>
      </c>
      <c r="BX76" s="232">
        <v>45992</v>
      </c>
      <c r="BY76" s="232">
        <v>46023</v>
      </c>
      <c r="BZ76" s="232">
        <v>46054</v>
      </c>
      <c r="CA76" s="232">
        <v>46082</v>
      </c>
      <c r="CB76" s="232">
        <v>46113</v>
      </c>
      <c r="CC76" s="232">
        <v>46143</v>
      </c>
      <c r="CD76" s="232">
        <v>46174</v>
      </c>
      <c r="CE76" s="232">
        <v>46204</v>
      </c>
      <c r="CF76" s="232">
        <v>46235</v>
      </c>
      <c r="CG76" s="232">
        <v>46266</v>
      </c>
      <c r="CH76" s="232">
        <v>46296</v>
      </c>
      <c r="CI76" s="232">
        <v>46327</v>
      </c>
      <c r="CJ76" s="232">
        <v>46357</v>
      </c>
      <c r="CK76" s="232">
        <v>46388</v>
      </c>
      <c r="CL76" s="232">
        <v>46419</v>
      </c>
      <c r="CM76" s="232">
        <v>46447</v>
      </c>
      <c r="CN76" s="232">
        <v>46478</v>
      </c>
      <c r="CO76" s="232">
        <v>46508</v>
      </c>
      <c r="CP76" s="232">
        <v>46539</v>
      </c>
      <c r="CQ76" s="232">
        <v>46569</v>
      </c>
      <c r="CR76" s="232">
        <v>46600</v>
      </c>
      <c r="CS76" s="232">
        <v>46631</v>
      </c>
      <c r="CT76" s="232">
        <v>46661</v>
      </c>
      <c r="CU76" s="232">
        <v>46692</v>
      </c>
      <c r="CV76" s="248">
        <v>46722</v>
      </c>
    </row>
    <row r="77" spans="1:100" s="1" customFormat="1" ht="16.8" customHeight="1" outlineLevel="1" x14ac:dyDescent="0.2">
      <c r="A77" s="274"/>
      <c r="B77" s="2" t="s">
        <v>58</v>
      </c>
      <c r="C77" s="61">
        <f>SUM(D77:DM77)/SUM($D77:DM77)</f>
        <v>1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f t="shared" ref="Q77:Z81" si="238">E39</f>
        <v>0</v>
      </c>
      <c r="R77" s="6">
        <f t="shared" si="238"/>
        <v>0</v>
      </c>
      <c r="S77" s="6">
        <f t="shared" si="238"/>
        <v>0</v>
      </c>
      <c r="T77" s="6">
        <f t="shared" si="238"/>
        <v>0</v>
      </c>
      <c r="U77" s="6">
        <f t="shared" si="238"/>
        <v>20000</v>
      </c>
      <c r="V77" s="6">
        <f t="shared" si="238"/>
        <v>14000</v>
      </c>
      <c r="W77" s="6">
        <f t="shared" si="238"/>
        <v>14000</v>
      </c>
      <c r="X77" s="6">
        <f t="shared" si="238"/>
        <v>14000</v>
      </c>
      <c r="Y77" s="6">
        <f t="shared" si="238"/>
        <v>14000</v>
      </c>
      <c r="Z77" s="6">
        <f t="shared" si="238"/>
        <v>14000</v>
      </c>
      <c r="AA77" s="6">
        <f t="shared" ref="AA77:AJ81" si="239">O39</f>
        <v>14000</v>
      </c>
      <c r="AB77" s="6">
        <f t="shared" si="239"/>
        <v>14000</v>
      </c>
      <c r="AC77" s="6">
        <f t="shared" si="239"/>
        <v>14000</v>
      </c>
      <c r="AD77" s="6">
        <f t="shared" si="239"/>
        <v>14000</v>
      </c>
      <c r="AE77" s="6">
        <f t="shared" si="239"/>
        <v>14000</v>
      </c>
      <c r="AF77" s="6">
        <f t="shared" si="239"/>
        <v>14000</v>
      </c>
      <c r="AG77" s="6">
        <f t="shared" si="239"/>
        <v>14000</v>
      </c>
      <c r="AH77" s="6">
        <f t="shared" si="239"/>
        <v>14420</v>
      </c>
      <c r="AI77" s="6">
        <f t="shared" si="239"/>
        <v>14420</v>
      </c>
      <c r="AJ77" s="6">
        <f t="shared" si="239"/>
        <v>14420</v>
      </c>
      <c r="AK77" s="6">
        <f t="shared" ref="AK77:AT81" si="240">Y39</f>
        <v>14420</v>
      </c>
      <c r="AL77" s="6">
        <f t="shared" si="240"/>
        <v>14420</v>
      </c>
      <c r="AM77" s="6">
        <f t="shared" si="240"/>
        <v>14420</v>
      </c>
      <c r="AN77" s="6">
        <f t="shared" si="240"/>
        <v>14420</v>
      </c>
      <c r="AO77" s="6">
        <f t="shared" si="240"/>
        <v>14420</v>
      </c>
      <c r="AP77" s="6">
        <f t="shared" si="240"/>
        <v>14420</v>
      </c>
      <c r="AQ77" s="6">
        <f t="shared" si="240"/>
        <v>14420</v>
      </c>
      <c r="AR77" s="6">
        <f t="shared" si="240"/>
        <v>14420</v>
      </c>
      <c r="AS77" s="6">
        <f t="shared" si="240"/>
        <v>14420</v>
      </c>
      <c r="AT77" s="6">
        <f t="shared" si="240"/>
        <v>14852.6</v>
      </c>
      <c r="AU77" s="6">
        <f t="shared" ref="AU77:BD81" si="241">AI39</f>
        <v>14852.6</v>
      </c>
      <c r="AV77" s="6">
        <f t="shared" si="241"/>
        <v>14852.6</v>
      </c>
      <c r="AW77" s="6">
        <f t="shared" si="241"/>
        <v>14852.6</v>
      </c>
      <c r="AX77" s="6">
        <f t="shared" si="241"/>
        <v>14852.6</v>
      </c>
      <c r="AY77" s="6">
        <f t="shared" si="241"/>
        <v>14852.6</v>
      </c>
      <c r="AZ77" s="6">
        <f t="shared" si="241"/>
        <v>14852.6</v>
      </c>
      <c r="BA77" s="6">
        <f t="shared" si="241"/>
        <v>14852.6</v>
      </c>
      <c r="BB77" s="6">
        <f t="shared" si="241"/>
        <v>14852.6</v>
      </c>
      <c r="BC77" s="6">
        <f t="shared" si="241"/>
        <v>14852.6</v>
      </c>
      <c r="BD77" s="6">
        <f t="shared" si="241"/>
        <v>14852.6</v>
      </c>
      <c r="BE77" s="6">
        <f t="shared" ref="BE77:BN81" si="242">AS39</f>
        <v>14852.6</v>
      </c>
      <c r="BF77" s="6">
        <f t="shared" si="242"/>
        <v>15298.178</v>
      </c>
      <c r="BG77" s="6">
        <f t="shared" si="242"/>
        <v>15298.178</v>
      </c>
      <c r="BH77" s="6">
        <f t="shared" si="242"/>
        <v>15298.178</v>
      </c>
      <c r="BI77" s="6">
        <f t="shared" si="242"/>
        <v>15298.178</v>
      </c>
      <c r="BJ77" s="6">
        <f t="shared" si="242"/>
        <v>15298.178</v>
      </c>
      <c r="BK77" s="6">
        <f t="shared" si="242"/>
        <v>15298.178</v>
      </c>
      <c r="BL77" s="6">
        <f t="shared" si="242"/>
        <v>15298.178</v>
      </c>
      <c r="BM77" s="6">
        <f t="shared" si="242"/>
        <v>15298.178</v>
      </c>
      <c r="BN77" s="6">
        <f t="shared" si="242"/>
        <v>15298.178</v>
      </c>
      <c r="BO77" s="6">
        <f t="shared" ref="BO77:BX81" si="243">BC39</f>
        <v>15298.178</v>
      </c>
      <c r="BP77" s="6">
        <f t="shared" si="243"/>
        <v>15298.178</v>
      </c>
      <c r="BQ77" s="6">
        <f t="shared" si="243"/>
        <v>15298.178</v>
      </c>
      <c r="BR77" s="6">
        <f t="shared" si="243"/>
        <v>15757.12334</v>
      </c>
      <c r="BS77" s="6">
        <f t="shared" si="243"/>
        <v>15757.12334</v>
      </c>
      <c r="BT77" s="6">
        <f t="shared" si="243"/>
        <v>15757.12334</v>
      </c>
      <c r="BU77" s="6">
        <f t="shared" si="243"/>
        <v>15757.12334</v>
      </c>
      <c r="BV77" s="6">
        <f t="shared" si="243"/>
        <v>15757.12334</v>
      </c>
      <c r="BW77" s="6">
        <f t="shared" si="243"/>
        <v>15757.12334</v>
      </c>
      <c r="BX77" s="6">
        <f t="shared" si="243"/>
        <v>15757.12334</v>
      </c>
      <c r="BY77" s="6">
        <f t="shared" ref="BY77:CH81" si="244">BM39</f>
        <v>15757.12334</v>
      </c>
      <c r="BZ77" s="6">
        <f t="shared" si="244"/>
        <v>15757.12334</v>
      </c>
      <c r="CA77" s="6">
        <f t="shared" si="244"/>
        <v>15757.12334</v>
      </c>
      <c r="CB77" s="6">
        <f t="shared" si="244"/>
        <v>15757.12334</v>
      </c>
      <c r="CC77" s="6">
        <f t="shared" si="244"/>
        <v>15757.12334</v>
      </c>
      <c r="CD77" s="6">
        <f t="shared" si="244"/>
        <v>0</v>
      </c>
      <c r="CE77" s="6">
        <f t="shared" si="244"/>
        <v>0</v>
      </c>
      <c r="CF77" s="6">
        <f t="shared" si="244"/>
        <v>0</v>
      </c>
      <c r="CG77" s="6">
        <f t="shared" si="244"/>
        <v>0</v>
      </c>
      <c r="CH77" s="6">
        <f t="shared" si="244"/>
        <v>0</v>
      </c>
      <c r="CI77" s="6">
        <f t="shared" ref="CI77:CP81" si="245">BW39</f>
        <v>0</v>
      </c>
      <c r="CJ77" s="6">
        <f t="shared" si="245"/>
        <v>0</v>
      </c>
      <c r="CK77" s="6">
        <f t="shared" si="245"/>
        <v>0</v>
      </c>
      <c r="CL77" s="6">
        <f t="shared" si="245"/>
        <v>0</v>
      </c>
      <c r="CM77" s="6">
        <f t="shared" si="245"/>
        <v>0</v>
      </c>
      <c r="CN77" s="6">
        <f t="shared" si="245"/>
        <v>0</v>
      </c>
      <c r="CO77" s="6">
        <f t="shared" si="245"/>
        <v>0</v>
      </c>
      <c r="CP77" s="6">
        <f t="shared" si="245"/>
        <v>0</v>
      </c>
      <c r="CQ77" s="11"/>
      <c r="CR77" s="11"/>
      <c r="CS77" s="11"/>
      <c r="CT77" s="11"/>
      <c r="CU77" s="11"/>
      <c r="CV77" s="24"/>
    </row>
    <row r="78" spans="1:100" s="1" customFormat="1" ht="16.8" customHeight="1" outlineLevel="1" x14ac:dyDescent="0.2">
      <c r="A78" s="274"/>
      <c r="B78" s="5" t="s">
        <v>59</v>
      </c>
      <c r="C78" s="61">
        <f>SUM(D78:DM78)/SUM($D77:DM77)</f>
        <v>-0.43862784153742612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f t="shared" si="238"/>
        <v>0</v>
      </c>
      <c r="R78" s="6">
        <f t="shared" si="238"/>
        <v>0</v>
      </c>
      <c r="S78" s="6">
        <f t="shared" si="238"/>
        <v>0</v>
      </c>
      <c r="T78" s="6">
        <f t="shared" si="238"/>
        <v>0</v>
      </c>
      <c r="U78" s="6">
        <f t="shared" si="238"/>
        <v>-400000</v>
      </c>
      <c r="V78" s="6">
        <f t="shared" si="238"/>
        <v>0</v>
      </c>
      <c r="W78" s="6">
        <f t="shared" si="238"/>
        <v>0</v>
      </c>
      <c r="X78" s="6">
        <f t="shared" si="238"/>
        <v>0</v>
      </c>
      <c r="Y78" s="6">
        <f t="shared" si="238"/>
        <v>0</v>
      </c>
      <c r="Z78" s="6">
        <f t="shared" si="238"/>
        <v>0</v>
      </c>
      <c r="AA78" s="6">
        <f t="shared" si="239"/>
        <v>0</v>
      </c>
      <c r="AB78" s="6">
        <f t="shared" si="239"/>
        <v>0</v>
      </c>
      <c r="AC78" s="6">
        <f t="shared" si="239"/>
        <v>0</v>
      </c>
      <c r="AD78" s="6">
        <f t="shared" si="239"/>
        <v>0</v>
      </c>
      <c r="AE78" s="6">
        <f t="shared" si="239"/>
        <v>0</v>
      </c>
      <c r="AF78" s="6">
        <f t="shared" si="239"/>
        <v>0</v>
      </c>
      <c r="AG78" s="6">
        <f t="shared" si="239"/>
        <v>0</v>
      </c>
      <c r="AH78" s="6">
        <f t="shared" si="239"/>
        <v>0</v>
      </c>
      <c r="AI78" s="6">
        <f t="shared" si="239"/>
        <v>0</v>
      </c>
      <c r="AJ78" s="6">
        <f t="shared" si="239"/>
        <v>0</v>
      </c>
      <c r="AK78" s="6">
        <f t="shared" si="240"/>
        <v>0</v>
      </c>
      <c r="AL78" s="6">
        <f t="shared" si="240"/>
        <v>0</v>
      </c>
      <c r="AM78" s="6">
        <f t="shared" si="240"/>
        <v>0</v>
      </c>
      <c r="AN78" s="6">
        <f t="shared" si="240"/>
        <v>0</v>
      </c>
      <c r="AO78" s="6">
        <f t="shared" si="240"/>
        <v>0</v>
      </c>
      <c r="AP78" s="6">
        <f t="shared" si="240"/>
        <v>0</v>
      </c>
      <c r="AQ78" s="6">
        <f t="shared" si="240"/>
        <v>0</v>
      </c>
      <c r="AR78" s="6">
        <f t="shared" si="240"/>
        <v>0</v>
      </c>
      <c r="AS78" s="6">
        <f t="shared" si="240"/>
        <v>0</v>
      </c>
      <c r="AT78" s="6">
        <f t="shared" si="240"/>
        <v>0</v>
      </c>
      <c r="AU78" s="6">
        <f t="shared" si="241"/>
        <v>0</v>
      </c>
      <c r="AV78" s="6">
        <f t="shared" si="241"/>
        <v>0</v>
      </c>
      <c r="AW78" s="6">
        <f t="shared" si="241"/>
        <v>0</v>
      </c>
      <c r="AX78" s="6">
        <f t="shared" si="241"/>
        <v>0</v>
      </c>
      <c r="AY78" s="6">
        <f t="shared" si="241"/>
        <v>0</v>
      </c>
      <c r="AZ78" s="6">
        <f t="shared" si="241"/>
        <v>0</v>
      </c>
      <c r="BA78" s="6">
        <f t="shared" si="241"/>
        <v>0</v>
      </c>
      <c r="BB78" s="6">
        <f t="shared" si="241"/>
        <v>0</v>
      </c>
      <c r="BC78" s="6">
        <f t="shared" si="241"/>
        <v>0</v>
      </c>
      <c r="BD78" s="6">
        <f t="shared" si="241"/>
        <v>0</v>
      </c>
      <c r="BE78" s="6">
        <f t="shared" si="242"/>
        <v>0</v>
      </c>
      <c r="BF78" s="6">
        <f t="shared" si="242"/>
        <v>0</v>
      </c>
      <c r="BG78" s="6">
        <f t="shared" si="242"/>
        <v>0</v>
      </c>
      <c r="BH78" s="6">
        <f t="shared" si="242"/>
        <v>0</v>
      </c>
      <c r="BI78" s="6">
        <f t="shared" si="242"/>
        <v>0</v>
      </c>
      <c r="BJ78" s="6">
        <f t="shared" si="242"/>
        <v>0</v>
      </c>
      <c r="BK78" s="6">
        <f t="shared" si="242"/>
        <v>0</v>
      </c>
      <c r="BL78" s="6">
        <f t="shared" si="242"/>
        <v>0</v>
      </c>
      <c r="BM78" s="6">
        <f t="shared" si="242"/>
        <v>0</v>
      </c>
      <c r="BN78" s="6">
        <f t="shared" si="242"/>
        <v>0</v>
      </c>
      <c r="BO78" s="6">
        <f t="shared" si="243"/>
        <v>0</v>
      </c>
      <c r="BP78" s="6">
        <f t="shared" si="243"/>
        <v>0</v>
      </c>
      <c r="BQ78" s="6">
        <f t="shared" si="243"/>
        <v>0</v>
      </c>
      <c r="BR78" s="6">
        <f t="shared" si="243"/>
        <v>0</v>
      </c>
      <c r="BS78" s="6">
        <f t="shared" si="243"/>
        <v>0</v>
      </c>
      <c r="BT78" s="6">
        <f t="shared" si="243"/>
        <v>0</v>
      </c>
      <c r="BU78" s="6">
        <f t="shared" si="243"/>
        <v>0</v>
      </c>
      <c r="BV78" s="6">
        <f t="shared" si="243"/>
        <v>0</v>
      </c>
      <c r="BW78" s="6">
        <f t="shared" si="243"/>
        <v>0</v>
      </c>
      <c r="BX78" s="6">
        <f t="shared" si="243"/>
        <v>0</v>
      </c>
      <c r="BY78" s="6">
        <f t="shared" si="244"/>
        <v>0</v>
      </c>
      <c r="BZ78" s="6">
        <f t="shared" si="244"/>
        <v>0</v>
      </c>
      <c r="CA78" s="6">
        <f t="shared" si="244"/>
        <v>0</v>
      </c>
      <c r="CB78" s="6">
        <f t="shared" si="244"/>
        <v>0</v>
      </c>
      <c r="CC78" s="6">
        <f t="shared" si="244"/>
        <v>0</v>
      </c>
      <c r="CD78" s="6">
        <f t="shared" si="244"/>
        <v>0</v>
      </c>
      <c r="CE78" s="6">
        <f t="shared" si="244"/>
        <v>0</v>
      </c>
      <c r="CF78" s="6">
        <f t="shared" si="244"/>
        <v>0</v>
      </c>
      <c r="CG78" s="6">
        <f t="shared" si="244"/>
        <v>0</v>
      </c>
      <c r="CH78" s="6">
        <f t="shared" si="244"/>
        <v>0</v>
      </c>
      <c r="CI78" s="6">
        <f t="shared" si="245"/>
        <v>0</v>
      </c>
      <c r="CJ78" s="6">
        <f t="shared" si="245"/>
        <v>0</v>
      </c>
      <c r="CK78" s="6">
        <f t="shared" si="245"/>
        <v>0</v>
      </c>
      <c r="CL78" s="6">
        <f t="shared" si="245"/>
        <v>0</v>
      </c>
      <c r="CM78" s="6">
        <f t="shared" si="245"/>
        <v>0</v>
      </c>
      <c r="CN78" s="6">
        <f t="shared" si="245"/>
        <v>0</v>
      </c>
      <c r="CO78" s="6">
        <f t="shared" si="245"/>
        <v>0</v>
      </c>
      <c r="CP78" s="6">
        <f t="shared" si="245"/>
        <v>0</v>
      </c>
      <c r="CQ78" s="11"/>
      <c r="CR78" s="11"/>
      <c r="CS78" s="11"/>
      <c r="CT78" s="11"/>
      <c r="CU78" s="11"/>
      <c r="CV78" s="24"/>
    </row>
    <row r="79" spans="1:100" s="1" customFormat="1" ht="16.8" customHeight="1" outlineLevel="1" x14ac:dyDescent="0.2">
      <c r="A79" s="274"/>
      <c r="B79" s="5" t="s">
        <v>60</v>
      </c>
      <c r="C79" s="61">
        <f>SUM(D79:DM79)/SUM($D77:DM77)</f>
        <v>-4.9999999999999996E-2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f t="shared" si="238"/>
        <v>0</v>
      </c>
      <c r="R79" s="6">
        <f t="shared" si="238"/>
        <v>0</v>
      </c>
      <c r="S79" s="6">
        <f t="shared" si="238"/>
        <v>0</v>
      </c>
      <c r="T79" s="6">
        <f t="shared" si="238"/>
        <v>0</v>
      </c>
      <c r="U79" s="6">
        <f t="shared" si="238"/>
        <v>-1000</v>
      </c>
      <c r="V79" s="6">
        <f t="shared" si="238"/>
        <v>-700</v>
      </c>
      <c r="W79" s="6">
        <f t="shared" si="238"/>
        <v>-700</v>
      </c>
      <c r="X79" s="6">
        <f t="shared" si="238"/>
        <v>-700</v>
      </c>
      <c r="Y79" s="6">
        <f t="shared" si="238"/>
        <v>-700</v>
      </c>
      <c r="Z79" s="6">
        <f t="shared" si="238"/>
        <v>-700</v>
      </c>
      <c r="AA79" s="6">
        <f t="shared" si="239"/>
        <v>-700</v>
      </c>
      <c r="AB79" s="6">
        <f t="shared" si="239"/>
        <v>-700</v>
      </c>
      <c r="AC79" s="6">
        <f t="shared" si="239"/>
        <v>-700</v>
      </c>
      <c r="AD79" s="6">
        <f t="shared" si="239"/>
        <v>-700</v>
      </c>
      <c r="AE79" s="6">
        <f t="shared" si="239"/>
        <v>-700</v>
      </c>
      <c r="AF79" s="6">
        <f t="shared" si="239"/>
        <v>-700</v>
      </c>
      <c r="AG79" s="6">
        <f t="shared" si="239"/>
        <v>-700</v>
      </c>
      <c r="AH79" s="6">
        <f t="shared" si="239"/>
        <v>-721</v>
      </c>
      <c r="AI79" s="6">
        <f t="shared" si="239"/>
        <v>-721</v>
      </c>
      <c r="AJ79" s="6">
        <f t="shared" si="239"/>
        <v>-721</v>
      </c>
      <c r="AK79" s="6">
        <f t="shared" si="240"/>
        <v>-721</v>
      </c>
      <c r="AL79" s="6">
        <f t="shared" si="240"/>
        <v>-721</v>
      </c>
      <c r="AM79" s="6">
        <f t="shared" si="240"/>
        <v>-721</v>
      </c>
      <c r="AN79" s="6">
        <f t="shared" si="240"/>
        <v>-721</v>
      </c>
      <c r="AO79" s="6">
        <f t="shared" si="240"/>
        <v>-721</v>
      </c>
      <c r="AP79" s="6">
        <f t="shared" si="240"/>
        <v>-721</v>
      </c>
      <c r="AQ79" s="6">
        <f t="shared" si="240"/>
        <v>-721</v>
      </c>
      <c r="AR79" s="6">
        <f t="shared" si="240"/>
        <v>-721</v>
      </c>
      <c r="AS79" s="6">
        <f t="shared" si="240"/>
        <v>-721</v>
      </c>
      <c r="AT79" s="6">
        <f t="shared" si="240"/>
        <v>-742.63000000000011</v>
      </c>
      <c r="AU79" s="6">
        <f t="shared" si="241"/>
        <v>-742.63000000000011</v>
      </c>
      <c r="AV79" s="6">
        <f t="shared" si="241"/>
        <v>-742.63000000000011</v>
      </c>
      <c r="AW79" s="6">
        <f t="shared" si="241"/>
        <v>-742.63000000000011</v>
      </c>
      <c r="AX79" s="6">
        <f t="shared" si="241"/>
        <v>-742.63000000000011</v>
      </c>
      <c r="AY79" s="6">
        <f t="shared" si="241"/>
        <v>-742.63000000000011</v>
      </c>
      <c r="AZ79" s="6">
        <f t="shared" si="241"/>
        <v>-742.63000000000011</v>
      </c>
      <c r="BA79" s="6">
        <f t="shared" si="241"/>
        <v>-742.63000000000011</v>
      </c>
      <c r="BB79" s="6">
        <f t="shared" si="241"/>
        <v>-742.63000000000011</v>
      </c>
      <c r="BC79" s="6">
        <f t="shared" si="241"/>
        <v>-742.63000000000011</v>
      </c>
      <c r="BD79" s="6">
        <f t="shared" si="241"/>
        <v>-742.63000000000011</v>
      </c>
      <c r="BE79" s="6">
        <f t="shared" si="242"/>
        <v>-742.63000000000011</v>
      </c>
      <c r="BF79" s="6">
        <f t="shared" si="242"/>
        <v>-764.90890000000002</v>
      </c>
      <c r="BG79" s="6">
        <f t="shared" si="242"/>
        <v>-764.90890000000002</v>
      </c>
      <c r="BH79" s="6">
        <f t="shared" si="242"/>
        <v>-764.90890000000002</v>
      </c>
      <c r="BI79" s="6">
        <f t="shared" si="242"/>
        <v>-764.90890000000002</v>
      </c>
      <c r="BJ79" s="6">
        <f t="shared" si="242"/>
        <v>-764.90890000000002</v>
      </c>
      <c r="BK79" s="6">
        <f t="shared" si="242"/>
        <v>-764.90890000000002</v>
      </c>
      <c r="BL79" s="6">
        <f t="shared" si="242"/>
        <v>-764.90890000000002</v>
      </c>
      <c r="BM79" s="6">
        <f t="shared" si="242"/>
        <v>-764.90890000000002</v>
      </c>
      <c r="BN79" s="6">
        <f t="shared" si="242"/>
        <v>-764.90890000000002</v>
      </c>
      <c r="BO79" s="6">
        <f t="shared" si="243"/>
        <v>-764.90890000000002</v>
      </c>
      <c r="BP79" s="6">
        <f t="shared" si="243"/>
        <v>-764.90890000000002</v>
      </c>
      <c r="BQ79" s="6">
        <f t="shared" si="243"/>
        <v>-764.90890000000002</v>
      </c>
      <c r="BR79" s="6">
        <f t="shared" si="243"/>
        <v>-787.85616700000003</v>
      </c>
      <c r="BS79" s="6">
        <f t="shared" si="243"/>
        <v>-787.85616700000003</v>
      </c>
      <c r="BT79" s="6">
        <f t="shared" si="243"/>
        <v>-787.85616700000003</v>
      </c>
      <c r="BU79" s="6">
        <f t="shared" si="243"/>
        <v>-787.85616700000003</v>
      </c>
      <c r="BV79" s="6">
        <f t="shared" si="243"/>
        <v>-787.85616700000003</v>
      </c>
      <c r="BW79" s="6">
        <f t="shared" si="243"/>
        <v>-787.85616700000003</v>
      </c>
      <c r="BX79" s="6">
        <f t="shared" si="243"/>
        <v>-787.85616700000003</v>
      </c>
      <c r="BY79" s="6">
        <f t="shared" si="244"/>
        <v>-787.85616700000003</v>
      </c>
      <c r="BZ79" s="6">
        <f t="shared" si="244"/>
        <v>-787.85616700000003</v>
      </c>
      <c r="CA79" s="6">
        <f t="shared" si="244"/>
        <v>-787.85616700000003</v>
      </c>
      <c r="CB79" s="6">
        <f t="shared" si="244"/>
        <v>-787.85616700000003</v>
      </c>
      <c r="CC79" s="6">
        <f t="shared" si="244"/>
        <v>-787.85616700000003</v>
      </c>
      <c r="CD79" s="6">
        <f t="shared" si="244"/>
        <v>0</v>
      </c>
      <c r="CE79" s="6">
        <f t="shared" si="244"/>
        <v>0</v>
      </c>
      <c r="CF79" s="6">
        <f t="shared" si="244"/>
        <v>0</v>
      </c>
      <c r="CG79" s="6">
        <f t="shared" si="244"/>
        <v>0</v>
      </c>
      <c r="CH79" s="6">
        <f t="shared" si="244"/>
        <v>0</v>
      </c>
      <c r="CI79" s="6">
        <f t="shared" si="245"/>
        <v>0</v>
      </c>
      <c r="CJ79" s="6">
        <f t="shared" si="245"/>
        <v>0</v>
      </c>
      <c r="CK79" s="6">
        <f t="shared" si="245"/>
        <v>0</v>
      </c>
      <c r="CL79" s="6">
        <f t="shared" si="245"/>
        <v>0</v>
      </c>
      <c r="CM79" s="6">
        <f t="shared" si="245"/>
        <v>0</v>
      </c>
      <c r="CN79" s="6">
        <f t="shared" si="245"/>
        <v>0</v>
      </c>
      <c r="CO79" s="6">
        <f t="shared" si="245"/>
        <v>0</v>
      </c>
      <c r="CP79" s="6">
        <f t="shared" si="245"/>
        <v>0</v>
      </c>
      <c r="CQ79" s="11"/>
      <c r="CR79" s="11"/>
      <c r="CS79" s="11"/>
      <c r="CT79" s="11"/>
      <c r="CU79" s="11"/>
      <c r="CV79" s="24"/>
    </row>
    <row r="80" spans="1:100" s="1" customFormat="1" ht="16.8" customHeight="1" outlineLevel="1" x14ac:dyDescent="0.2">
      <c r="A80" s="274"/>
      <c r="B80" s="12" t="s">
        <v>61</v>
      </c>
      <c r="C80" s="61">
        <f>SUM(D80:DM80)/SUM($D77:DM77)</f>
        <v>-0.08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f t="shared" si="238"/>
        <v>0</v>
      </c>
      <c r="R80" s="6">
        <f t="shared" si="238"/>
        <v>0</v>
      </c>
      <c r="S80" s="6">
        <f t="shared" si="238"/>
        <v>0</v>
      </c>
      <c r="T80" s="6">
        <f t="shared" si="238"/>
        <v>0</v>
      </c>
      <c r="U80" s="6">
        <f t="shared" si="238"/>
        <v>-1600</v>
      </c>
      <c r="V80" s="6">
        <f t="shared" si="238"/>
        <v>-1120</v>
      </c>
      <c r="W80" s="6">
        <f t="shared" si="238"/>
        <v>-1120</v>
      </c>
      <c r="X80" s="6">
        <f t="shared" si="238"/>
        <v>-1120</v>
      </c>
      <c r="Y80" s="6">
        <f t="shared" si="238"/>
        <v>-1120</v>
      </c>
      <c r="Z80" s="6">
        <f t="shared" si="238"/>
        <v>-1120</v>
      </c>
      <c r="AA80" s="6">
        <f t="shared" si="239"/>
        <v>-1120</v>
      </c>
      <c r="AB80" s="6">
        <f t="shared" si="239"/>
        <v>-1120</v>
      </c>
      <c r="AC80" s="6">
        <f t="shared" si="239"/>
        <v>-1120</v>
      </c>
      <c r="AD80" s="6">
        <f t="shared" si="239"/>
        <v>-1120</v>
      </c>
      <c r="AE80" s="6">
        <f t="shared" si="239"/>
        <v>-1120</v>
      </c>
      <c r="AF80" s="6">
        <f t="shared" si="239"/>
        <v>-1120</v>
      </c>
      <c r="AG80" s="6">
        <f t="shared" si="239"/>
        <v>-1120</v>
      </c>
      <c r="AH80" s="6">
        <f t="shared" si="239"/>
        <v>-1153.6000000000001</v>
      </c>
      <c r="AI80" s="6">
        <f t="shared" si="239"/>
        <v>-1153.6000000000001</v>
      </c>
      <c r="AJ80" s="6">
        <f t="shared" si="239"/>
        <v>-1153.6000000000001</v>
      </c>
      <c r="AK80" s="6">
        <f t="shared" si="240"/>
        <v>-1153.6000000000001</v>
      </c>
      <c r="AL80" s="6">
        <f t="shared" si="240"/>
        <v>-1153.6000000000001</v>
      </c>
      <c r="AM80" s="6">
        <f t="shared" si="240"/>
        <v>-1153.6000000000001</v>
      </c>
      <c r="AN80" s="6">
        <f t="shared" si="240"/>
        <v>-1153.6000000000001</v>
      </c>
      <c r="AO80" s="6">
        <f t="shared" si="240"/>
        <v>-1153.6000000000001</v>
      </c>
      <c r="AP80" s="6">
        <f t="shared" si="240"/>
        <v>-1153.6000000000001</v>
      </c>
      <c r="AQ80" s="6">
        <f t="shared" si="240"/>
        <v>-1153.6000000000001</v>
      </c>
      <c r="AR80" s="6">
        <f t="shared" si="240"/>
        <v>-1153.6000000000001</v>
      </c>
      <c r="AS80" s="6">
        <f t="shared" si="240"/>
        <v>-1153.6000000000001</v>
      </c>
      <c r="AT80" s="6">
        <f t="shared" si="240"/>
        <v>-1188.2080000000001</v>
      </c>
      <c r="AU80" s="6">
        <f t="shared" si="241"/>
        <v>-1188.2080000000001</v>
      </c>
      <c r="AV80" s="6">
        <f t="shared" si="241"/>
        <v>-1188.2080000000001</v>
      </c>
      <c r="AW80" s="6">
        <f t="shared" si="241"/>
        <v>-1188.2080000000001</v>
      </c>
      <c r="AX80" s="6">
        <f t="shared" si="241"/>
        <v>-1188.2080000000001</v>
      </c>
      <c r="AY80" s="6">
        <f t="shared" si="241"/>
        <v>-1188.2080000000001</v>
      </c>
      <c r="AZ80" s="6">
        <f t="shared" si="241"/>
        <v>-1188.2080000000001</v>
      </c>
      <c r="BA80" s="6">
        <f t="shared" si="241"/>
        <v>-1188.2080000000001</v>
      </c>
      <c r="BB80" s="6">
        <f t="shared" si="241"/>
        <v>-1188.2080000000001</v>
      </c>
      <c r="BC80" s="6">
        <f t="shared" si="241"/>
        <v>-1188.2080000000001</v>
      </c>
      <c r="BD80" s="6">
        <f t="shared" si="241"/>
        <v>-1188.2080000000001</v>
      </c>
      <c r="BE80" s="6">
        <f t="shared" si="242"/>
        <v>-1188.2080000000001</v>
      </c>
      <c r="BF80" s="6">
        <f t="shared" si="242"/>
        <v>-1223.8542400000001</v>
      </c>
      <c r="BG80" s="6">
        <f t="shared" si="242"/>
        <v>-1223.8542400000001</v>
      </c>
      <c r="BH80" s="6">
        <f t="shared" si="242"/>
        <v>-1223.8542400000001</v>
      </c>
      <c r="BI80" s="6">
        <f t="shared" si="242"/>
        <v>-1223.8542400000001</v>
      </c>
      <c r="BJ80" s="6">
        <f t="shared" si="242"/>
        <v>-1223.8542400000001</v>
      </c>
      <c r="BK80" s="6">
        <f t="shared" si="242"/>
        <v>-1223.8542400000001</v>
      </c>
      <c r="BL80" s="6">
        <f t="shared" si="242"/>
        <v>-1223.8542400000001</v>
      </c>
      <c r="BM80" s="6">
        <f t="shared" si="242"/>
        <v>-1223.8542400000001</v>
      </c>
      <c r="BN80" s="6">
        <f t="shared" si="242"/>
        <v>-1223.8542400000001</v>
      </c>
      <c r="BO80" s="6">
        <f t="shared" si="243"/>
        <v>-1223.8542400000001</v>
      </c>
      <c r="BP80" s="6">
        <f t="shared" si="243"/>
        <v>-1223.8542400000001</v>
      </c>
      <c r="BQ80" s="6">
        <f t="shared" si="243"/>
        <v>-1223.8542400000001</v>
      </c>
      <c r="BR80" s="6">
        <f t="shared" si="243"/>
        <v>-1260.5698672000001</v>
      </c>
      <c r="BS80" s="6">
        <f t="shared" si="243"/>
        <v>-1260.5698672000001</v>
      </c>
      <c r="BT80" s="6">
        <f t="shared" si="243"/>
        <v>-1260.5698672000001</v>
      </c>
      <c r="BU80" s="6">
        <f t="shared" si="243"/>
        <v>-1260.5698672000001</v>
      </c>
      <c r="BV80" s="6">
        <f t="shared" si="243"/>
        <v>-1260.5698672000001</v>
      </c>
      <c r="BW80" s="6">
        <f t="shared" si="243"/>
        <v>-1260.5698672000001</v>
      </c>
      <c r="BX80" s="6">
        <f t="shared" si="243"/>
        <v>-1260.5698672000001</v>
      </c>
      <c r="BY80" s="6">
        <f t="shared" si="244"/>
        <v>-1260.5698672000001</v>
      </c>
      <c r="BZ80" s="6">
        <f t="shared" si="244"/>
        <v>-1260.5698672000001</v>
      </c>
      <c r="CA80" s="6">
        <f t="shared" si="244"/>
        <v>-1260.5698672000001</v>
      </c>
      <c r="CB80" s="6">
        <f t="shared" si="244"/>
        <v>-1260.5698672000001</v>
      </c>
      <c r="CC80" s="6">
        <f t="shared" si="244"/>
        <v>-1260.5698672000001</v>
      </c>
      <c r="CD80" s="6">
        <f t="shared" si="244"/>
        <v>0</v>
      </c>
      <c r="CE80" s="6">
        <f t="shared" si="244"/>
        <v>0</v>
      </c>
      <c r="CF80" s="6">
        <f t="shared" si="244"/>
        <v>0</v>
      </c>
      <c r="CG80" s="6">
        <f t="shared" si="244"/>
        <v>0</v>
      </c>
      <c r="CH80" s="6">
        <f t="shared" si="244"/>
        <v>0</v>
      </c>
      <c r="CI80" s="6">
        <f t="shared" si="245"/>
        <v>0</v>
      </c>
      <c r="CJ80" s="6">
        <f t="shared" si="245"/>
        <v>0</v>
      </c>
      <c r="CK80" s="6">
        <f t="shared" si="245"/>
        <v>0</v>
      </c>
      <c r="CL80" s="6">
        <f t="shared" si="245"/>
        <v>0</v>
      </c>
      <c r="CM80" s="6">
        <f t="shared" si="245"/>
        <v>0</v>
      </c>
      <c r="CN80" s="6">
        <f t="shared" si="245"/>
        <v>0</v>
      </c>
      <c r="CO80" s="6">
        <f t="shared" si="245"/>
        <v>0</v>
      </c>
      <c r="CP80" s="6">
        <f t="shared" si="245"/>
        <v>0</v>
      </c>
      <c r="CQ80" s="11"/>
      <c r="CR80" s="11"/>
      <c r="CS80" s="11"/>
      <c r="CT80" s="11"/>
      <c r="CU80" s="11"/>
      <c r="CV80" s="24"/>
    </row>
    <row r="81" spans="1:100" s="1" customFormat="1" ht="16.8" customHeight="1" outlineLevel="1" thickBot="1" x14ac:dyDescent="0.25">
      <c r="A81" s="274">
        <f>NPV((1+'Budget New Projetcts'!$C$7)^(1/12)-1,'Cashflow New Projects'!D81:CV81)</f>
        <v>262637.5744260145</v>
      </c>
      <c r="B81" s="5" t="s">
        <v>62</v>
      </c>
      <c r="C81" s="61">
        <f>SUM(D81:DM81)/SUM($D77:DM77)</f>
        <v>0.43137215846257376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f t="shared" si="238"/>
        <v>0</v>
      </c>
      <c r="R81" s="6">
        <f t="shared" si="238"/>
        <v>0</v>
      </c>
      <c r="S81" s="6">
        <f t="shared" si="238"/>
        <v>0</v>
      </c>
      <c r="T81" s="6">
        <f t="shared" si="238"/>
        <v>0</v>
      </c>
      <c r="U81" s="6">
        <f t="shared" si="238"/>
        <v>-382600</v>
      </c>
      <c r="V81" s="6">
        <f t="shared" si="238"/>
        <v>12180</v>
      </c>
      <c r="W81" s="6">
        <f t="shared" si="238"/>
        <v>12180</v>
      </c>
      <c r="X81" s="6">
        <f t="shared" si="238"/>
        <v>12180</v>
      </c>
      <c r="Y81" s="6">
        <f t="shared" si="238"/>
        <v>12180</v>
      </c>
      <c r="Z81" s="6">
        <f t="shared" si="238"/>
        <v>12180</v>
      </c>
      <c r="AA81" s="6">
        <f t="shared" si="239"/>
        <v>12180</v>
      </c>
      <c r="AB81" s="6">
        <f t="shared" si="239"/>
        <v>12180</v>
      </c>
      <c r="AC81" s="6">
        <f t="shared" si="239"/>
        <v>12180</v>
      </c>
      <c r="AD81" s="6">
        <f t="shared" si="239"/>
        <v>12180</v>
      </c>
      <c r="AE81" s="6">
        <f t="shared" si="239"/>
        <v>12180</v>
      </c>
      <c r="AF81" s="6">
        <f t="shared" si="239"/>
        <v>12180</v>
      </c>
      <c r="AG81" s="6">
        <f t="shared" si="239"/>
        <v>12180</v>
      </c>
      <c r="AH81" s="6">
        <f t="shared" si="239"/>
        <v>12545.4</v>
      </c>
      <c r="AI81" s="6">
        <f t="shared" si="239"/>
        <v>12545.4</v>
      </c>
      <c r="AJ81" s="6">
        <f t="shared" si="239"/>
        <v>12545.4</v>
      </c>
      <c r="AK81" s="6">
        <f t="shared" si="240"/>
        <v>12545.4</v>
      </c>
      <c r="AL81" s="6">
        <f t="shared" si="240"/>
        <v>12545.4</v>
      </c>
      <c r="AM81" s="6">
        <f t="shared" si="240"/>
        <v>12545.4</v>
      </c>
      <c r="AN81" s="6">
        <f t="shared" si="240"/>
        <v>12545.4</v>
      </c>
      <c r="AO81" s="6">
        <f t="shared" si="240"/>
        <v>12545.4</v>
      </c>
      <c r="AP81" s="6">
        <f t="shared" si="240"/>
        <v>12545.4</v>
      </c>
      <c r="AQ81" s="6">
        <f t="shared" si="240"/>
        <v>12545.4</v>
      </c>
      <c r="AR81" s="6">
        <f t="shared" si="240"/>
        <v>12545.4</v>
      </c>
      <c r="AS81" s="6">
        <f t="shared" si="240"/>
        <v>12545.4</v>
      </c>
      <c r="AT81" s="6">
        <f t="shared" si="240"/>
        <v>12921.762000000001</v>
      </c>
      <c r="AU81" s="6">
        <f t="shared" si="241"/>
        <v>12921.762000000001</v>
      </c>
      <c r="AV81" s="6">
        <f t="shared" si="241"/>
        <v>12921.762000000001</v>
      </c>
      <c r="AW81" s="6">
        <f t="shared" si="241"/>
        <v>12921.762000000001</v>
      </c>
      <c r="AX81" s="6">
        <f t="shared" si="241"/>
        <v>12921.762000000001</v>
      </c>
      <c r="AY81" s="6">
        <f t="shared" si="241"/>
        <v>12921.762000000001</v>
      </c>
      <c r="AZ81" s="6">
        <f t="shared" si="241"/>
        <v>12921.762000000001</v>
      </c>
      <c r="BA81" s="6">
        <f t="shared" si="241"/>
        <v>12921.762000000001</v>
      </c>
      <c r="BB81" s="6">
        <f t="shared" si="241"/>
        <v>12921.762000000001</v>
      </c>
      <c r="BC81" s="6">
        <f t="shared" si="241"/>
        <v>12921.762000000001</v>
      </c>
      <c r="BD81" s="6">
        <f t="shared" si="241"/>
        <v>12921.762000000001</v>
      </c>
      <c r="BE81" s="6">
        <f t="shared" si="242"/>
        <v>12921.762000000001</v>
      </c>
      <c r="BF81" s="6">
        <f t="shared" si="242"/>
        <v>13309.414859999999</v>
      </c>
      <c r="BG81" s="6">
        <f t="shared" si="242"/>
        <v>13309.414859999999</v>
      </c>
      <c r="BH81" s="6">
        <f t="shared" si="242"/>
        <v>13309.414859999999</v>
      </c>
      <c r="BI81" s="6">
        <f t="shared" si="242"/>
        <v>13309.414859999999</v>
      </c>
      <c r="BJ81" s="6">
        <f t="shared" si="242"/>
        <v>13309.414859999999</v>
      </c>
      <c r="BK81" s="6">
        <f t="shared" si="242"/>
        <v>13309.414859999999</v>
      </c>
      <c r="BL81" s="6">
        <f t="shared" si="242"/>
        <v>13309.414859999999</v>
      </c>
      <c r="BM81" s="6">
        <f t="shared" si="242"/>
        <v>13309.414859999999</v>
      </c>
      <c r="BN81" s="6">
        <f t="shared" si="242"/>
        <v>13309.414859999999</v>
      </c>
      <c r="BO81" s="6">
        <f t="shared" si="243"/>
        <v>13309.414859999999</v>
      </c>
      <c r="BP81" s="6">
        <f t="shared" si="243"/>
        <v>13309.414859999999</v>
      </c>
      <c r="BQ81" s="6">
        <f t="shared" si="243"/>
        <v>13309.414859999999</v>
      </c>
      <c r="BR81" s="6">
        <f t="shared" si="243"/>
        <v>13708.6973058</v>
      </c>
      <c r="BS81" s="6">
        <f t="shared" si="243"/>
        <v>13708.6973058</v>
      </c>
      <c r="BT81" s="6">
        <f t="shared" si="243"/>
        <v>13708.6973058</v>
      </c>
      <c r="BU81" s="6">
        <f t="shared" si="243"/>
        <v>13708.6973058</v>
      </c>
      <c r="BV81" s="6">
        <f t="shared" si="243"/>
        <v>13708.6973058</v>
      </c>
      <c r="BW81" s="6">
        <f t="shared" si="243"/>
        <v>13708.6973058</v>
      </c>
      <c r="BX81" s="6">
        <f t="shared" si="243"/>
        <v>13708.6973058</v>
      </c>
      <c r="BY81" s="6">
        <f t="shared" si="244"/>
        <v>13708.6973058</v>
      </c>
      <c r="BZ81" s="6">
        <f t="shared" si="244"/>
        <v>13708.6973058</v>
      </c>
      <c r="CA81" s="6">
        <f t="shared" si="244"/>
        <v>13708.6973058</v>
      </c>
      <c r="CB81" s="6">
        <f t="shared" si="244"/>
        <v>13708.6973058</v>
      </c>
      <c r="CC81" s="6">
        <f t="shared" si="244"/>
        <v>13708.6973058</v>
      </c>
      <c r="CD81" s="6">
        <f t="shared" si="244"/>
        <v>0</v>
      </c>
      <c r="CE81" s="6">
        <f t="shared" si="244"/>
        <v>0</v>
      </c>
      <c r="CF81" s="6">
        <f t="shared" si="244"/>
        <v>0</v>
      </c>
      <c r="CG81" s="6">
        <f t="shared" si="244"/>
        <v>0</v>
      </c>
      <c r="CH81" s="6">
        <f t="shared" si="244"/>
        <v>0</v>
      </c>
      <c r="CI81" s="6">
        <f t="shared" si="245"/>
        <v>0</v>
      </c>
      <c r="CJ81" s="6">
        <f t="shared" si="245"/>
        <v>0</v>
      </c>
      <c r="CK81" s="6">
        <f t="shared" si="245"/>
        <v>0</v>
      </c>
      <c r="CL81" s="6">
        <f t="shared" si="245"/>
        <v>0</v>
      </c>
      <c r="CM81" s="6">
        <f t="shared" si="245"/>
        <v>0</v>
      </c>
      <c r="CN81" s="6">
        <f t="shared" si="245"/>
        <v>0</v>
      </c>
      <c r="CO81" s="6">
        <f t="shared" si="245"/>
        <v>0</v>
      </c>
      <c r="CP81" s="6">
        <f t="shared" si="245"/>
        <v>0</v>
      </c>
      <c r="CQ81" s="11"/>
      <c r="CR81" s="11"/>
      <c r="CS81" s="11"/>
      <c r="CT81" s="11"/>
      <c r="CU81" s="11"/>
      <c r="CV81" s="24"/>
    </row>
    <row r="82" spans="1:100" s="1" customFormat="1" ht="16.8" customHeight="1" outlineLevel="1" thickBot="1" x14ac:dyDescent="0.25">
      <c r="A82" s="274"/>
      <c r="B82" s="230" t="s">
        <v>113</v>
      </c>
      <c r="C82" s="231"/>
      <c r="D82" s="231" t="s">
        <v>63</v>
      </c>
      <c r="E82" s="232">
        <v>43831</v>
      </c>
      <c r="F82" s="232">
        <v>43862</v>
      </c>
      <c r="G82" s="232">
        <v>43891</v>
      </c>
      <c r="H82" s="232">
        <v>43922</v>
      </c>
      <c r="I82" s="232">
        <v>43952</v>
      </c>
      <c r="J82" s="232">
        <v>43983</v>
      </c>
      <c r="K82" s="232">
        <v>44013</v>
      </c>
      <c r="L82" s="232">
        <v>44044</v>
      </c>
      <c r="M82" s="232">
        <v>44075</v>
      </c>
      <c r="N82" s="232">
        <v>44105</v>
      </c>
      <c r="O82" s="232">
        <v>44136</v>
      </c>
      <c r="P82" s="232">
        <v>44166</v>
      </c>
      <c r="Q82" s="232">
        <v>44197</v>
      </c>
      <c r="R82" s="232">
        <v>44228</v>
      </c>
      <c r="S82" s="232">
        <v>44256</v>
      </c>
      <c r="T82" s="232">
        <v>44287</v>
      </c>
      <c r="U82" s="232">
        <v>44317</v>
      </c>
      <c r="V82" s="232">
        <v>44348</v>
      </c>
      <c r="W82" s="232">
        <v>44378</v>
      </c>
      <c r="X82" s="232">
        <v>44409</v>
      </c>
      <c r="Y82" s="232">
        <v>44440</v>
      </c>
      <c r="Z82" s="232">
        <v>44470</v>
      </c>
      <c r="AA82" s="232">
        <v>44501</v>
      </c>
      <c r="AB82" s="232">
        <v>44531</v>
      </c>
      <c r="AC82" s="232">
        <v>44562</v>
      </c>
      <c r="AD82" s="232">
        <v>44593</v>
      </c>
      <c r="AE82" s="232">
        <v>44621</v>
      </c>
      <c r="AF82" s="232">
        <v>44652</v>
      </c>
      <c r="AG82" s="232">
        <v>44682</v>
      </c>
      <c r="AH82" s="232">
        <v>44713</v>
      </c>
      <c r="AI82" s="232">
        <v>44743</v>
      </c>
      <c r="AJ82" s="232">
        <v>44774</v>
      </c>
      <c r="AK82" s="232">
        <v>44805</v>
      </c>
      <c r="AL82" s="232">
        <v>44835</v>
      </c>
      <c r="AM82" s="232">
        <v>44866</v>
      </c>
      <c r="AN82" s="232">
        <v>44896</v>
      </c>
      <c r="AO82" s="232">
        <v>44927</v>
      </c>
      <c r="AP82" s="232">
        <v>44958</v>
      </c>
      <c r="AQ82" s="232">
        <v>44986</v>
      </c>
      <c r="AR82" s="232">
        <v>45017</v>
      </c>
      <c r="AS82" s="232">
        <v>45047</v>
      </c>
      <c r="AT82" s="232">
        <v>45078</v>
      </c>
      <c r="AU82" s="232">
        <v>45108</v>
      </c>
      <c r="AV82" s="232">
        <v>45139</v>
      </c>
      <c r="AW82" s="232">
        <v>45170</v>
      </c>
      <c r="AX82" s="232">
        <v>45200</v>
      </c>
      <c r="AY82" s="232">
        <v>45231</v>
      </c>
      <c r="AZ82" s="232">
        <v>45261</v>
      </c>
      <c r="BA82" s="232">
        <v>45292</v>
      </c>
      <c r="BB82" s="232">
        <v>45323</v>
      </c>
      <c r="BC82" s="232">
        <v>45352</v>
      </c>
      <c r="BD82" s="232">
        <v>45383</v>
      </c>
      <c r="BE82" s="232">
        <v>45413</v>
      </c>
      <c r="BF82" s="232">
        <v>45444</v>
      </c>
      <c r="BG82" s="232">
        <v>45474</v>
      </c>
      <c r="BH82" s="232">
        <v>45505</v>
      </c>
      <c r="BI82" s="232">
        <v>45536</v>
      </c>
      <c r="BJ82" s="232">
        <v>45566</v>
      </c>
      <c r="BK82" s="232">
        <v>45597</v>
      </c>
      <c r="BL82" s="232">
        <v>45627</v>
      </c>
      <c r="BM82" s="232">
        <v>45658</v>
      </c>
      <c r="BN82" s="232">
        <v>45689</v>
      </c>
      <c r="BO82" s="232">
        <v>45717</v>
      </c>
      <c r="BP82" s="232">
        <v>45748</v>
      </c>
      <c r="BQ82" s="232">
        <v>45778</v>
      </c>
      <c r="BR82" s="232">
        <v>45809</v>
      </c>
      <c r="BS82" s="232">
        <v>45839</v>
      </c>
      <c r="BT82" s="232">
        <v>45870</v>
      </c>
      <c r="BU82" s="232">
        <v>45901</v>
      </c>
      <c r="BV82" s="232">
        <v>45931</v>
      </c>
      <c r="BW82" s="232">
        <v>45962</v>
      </c>
      <c r="BX82" s="232">
        <v>45992</v>
      </c>
      <c r="BY82" s="232">
        <v>46023</v>
      </c>
      <c r="BZ82" s="232">
        <v>46054</v>
      </c>
      <c r="CA82" s="232">
        <v>46082</v>
      </c>
      <c r="CB82" s="232">
        <v>46113</v>
      </c>
      <c r="CC82" s="232">
        <v>46143</v>
      </c>
      <c r="CD82" s="232">
        <v>46174</v>
      </c>
      <c r="CE82" s="232">
        <v>46204</v>
      </c>
      <c r="CF82" s="232">
        <v>46235</v>
      </c>
      <c r="CG82" s="232">
        <v>46266</v>
      </c>
      <c r="CH82" s="232">
        <v>46296</v>
      </c>
      <c r="CI82" s="232">
        <v>46327</v>
      </c>
      <c r="CJ82" s="232">
        <v>46357</v>
      </c>
      <c r="CK82" s="232">
        <v>46388</v>
      </c>
      <c r="CL82" s="232">
        <v>46419</v>
      </c>
      <c r="CM82" s="232">
        <v>46447</v>
      </c>
      <c r="CN82" s="232">
        <v>46478</v>
      </c>
      <c r="CO82" s="232">
        <v>46508</v>
      </c>
      <c r="CP82" s="232">
        <v>46539</v>
      </c>
      <c r="CQ82" s="232">
        <v>46569</v>
      </c>
      <c r="CR82" s="232">
        <v>46600</v>
      </c>
      <c r="CS82" s="232">
        <v>46631</v>
      </c>
      <c r="CT82" s="232">
        <v>46661</v>
      </c>
      <c r="CU82" s="232">
        <v>46692</v>
      </c>
      <c r="CV82" s="248">
        <v>46722</v>
      </c>
    </row>
    <row r="83" spans="1:100" s="1" customFormat="1" ht="16.8" customHeight="1" outlineLevel="1" x14ac:dyDescent="0.2">
      <c r="A83" s="274"/>
      <c r="B83" s="2" t="s">
        <v>58</v>
      </c>
      <c r="C83" s="61">
        <f>SUM(D83:DM83)/SUM($D83:DM83)</f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f t="shared" ref="Q83:Z87" si="246">E45</f>
        <v>0</v>
      </c>
      <c r="R83" s="6">
        <f t="shared" si="246"/>
        <v>0</v>
      </c>
      <c r="S83" s="6">
        <f t="shared" si="246"/>
        <v>0</v>
      </c>
      <c r="T83" s="6">
        <f t="shared" si="246"/>
        <v>0</v>
      </c>
      <c r="U83" s="6">
        <f t="shared" si="246"/>
        <v>0</v>
      </c>
      <c r="V83" s="6">
        <f t="shared" si="246"/>
        <v>0</v>
      </c>
      <c r="W83" s="6">
        <f t="shared" si="246"/>
        <v>10000</v>
      </c>
      <c r="X83" s="6">
        <f t="shared" si="246"/>
        <v>7000</v>
      </c>
      <c r="Y83" s="6">
        <f t="shared" si="246"/>
        <v>7000</v>
      </c>
      <c r="Z83" s="6">
        <f t="shared" si="246"/>
        <v>7000</v>
      </c>
      <c r="AA83" s="6">
        <f t="shared" ref="AA83:AJ87" si="247">O45</f>
        <v>7000</v>
      </c>
      <c r="AB83" s="6">
        <f t="shared" si="247"/>
        <v>7000</v>
      </c>
      <c r="AC83" s="6">
        <f t="shared" si="247"/>
        <v>7000</v>
      </c>
      <c r="AD83" s="6">
        <f t="shared" si="247"/>
        <v>7000</v>
      </c>
      <c r="AE83" s="6">
        <f t="shared" si="247"/>
        <v>7000</v>
      </c>
      <c r="AF83" s="6">
        <f t="shared" si="247"/>
        <v>7000</v>
      </c>
      <c r="AG83" s="6">
        <f t="shared" si="247"/>
        <v>7000</v>
      </c>
      <c r="AH83" s="6">
        <f t="shared" si="247"/>
        <v>7000</v>
      </c>
      <c r="AI83" s="6">
        <f t="shared" si="247"/>
        <v>7000</v>
      </c>
      <c r="AJ83" s="6">
        <f t="shared" si="247"/>
        <v>7210</v>
      </c>
      <c r="AK83" s="6">
        <f t="shared" ref="AK83:AT87" si="248">Y45</f>
        <v>7210</v>
      </c>
      <c r="AL83" s="6">
        <f t="shared" si="248"/>
        <v>7210</v>
      </c>
      <c r="AM83" s="6">
        <f t="shared" si="248"/>
        <v>7210</v>
      </c>
      <c r="AN83" s="6">
        <f t="shared" si="248"/>
        <v>7210</v>
      </c>
      <c r="AO83" s="6">
        <f t="shared" si="248"/>
        <v>7210</v>
      </c>
      <c r="AP83" s="6">
        <f t="shared" si="248"/>
        <v>7210</v>
      </c>
      <c r="AQ83" s="6">
        <f t="shared" si="248"/>
        <v>7210</v>
      </c>
      <c r="AR83" s="6">
        <f t="shared" si="248"/>
        <v>7210</v>
      </c>
      <c r="AS83" s="6">
        <f t="shared" si="248"/>
        <v>7210</v>
      </c>
      <c r="AT83" s="6">
        <f t="shared" si="248"/>
        <v>7210</v>
      </c>
      <c r="AU83" s="6">
        <f t="shared" ref="AU83:BD87" si="249">AI45</f>
        <v>7210</v>
      </c>
      <c r="AV83" s="6">
        <f t="shared" si="249"/>
        <v>7426.3</v>
      </c>
      <c r="AW83" s="6">
        <f t="shared" si="249"/>
        <v>7426.3</v>
      </c>
      <c r="AX83" s="6">
        <f t="shared" si="249"/>
        <v>7426.3</v>
      </c>
      <c r="AY83" s="6">
        <f t="shared" si="249"/>
        <v>7426.3</v>
      </c>
      <c r="AZ83" s="6">
        <f t="shared" si="249"/>
        <v>7426.3</v>
      </c>
      <c r="BA83" s="6">
        <f t="shared" si="249"/>
        <v>7426.3</v>
      </c>
      <c r="BB83" s="6">
        <f t="shared" si="249"/>
        <v>7426.3</v>
      </c>
      <c r="BC83" s="6">
        <f t="shared" si="249"/>
        <v>7426.3</v>
      </c>
      <c r="BD83" s="6">
        <f t="shared" si="249"/>
        <v>7426.3</v>
      </c>
      <c r="BE83" s="6">
        <f t="shared" ref="BE83:BN87" si="250">AS45</f>
        <v>7426.3</v>
      </c>
      <c r="BF83" s="6">
        <f t="shared" si="250"/>
        <v>7426.3</v>
      </c>
      <c r="BG83" s="6">
        <f t="shared" si="250"/>
        <v>7426.3</v>
      </c>
      <c r="BH83" s="6">
        <f t="shared" si="250"/>
        <v>7649.0889999999999</v>
      </c>
      <c r="BI83" s="6">
        <f t="shared" si="250"/>
        <v>7649.0889999999999</v>
      </c>
      <c r="BJ83" s="6">
        <f t="shared" si="250"/>
        <v>7649.0889999999999</v>
      </c>
      <c r="BK83" s="6">
        <f t="shared" si="250"/>
        <v>7649.0889999999999</v>
      </c>
      <c r="BL83" s="6">
        <f t="shared" si="250"/>
        <v>7649.0889999999999</v>
      </c>
      <c r="BM83" s="6">
        <f t="shared" si="250"/>
        <v>7649.0889999999999</v>
      </c>
      <c r="BN83" s="6">
        <f t="shared" si="250"/>
        <v>7649.0889999999999</v>
      </c>
      <c r="BO83" s="6">
        <f t="shared" ref="BO83:BX87" si="251">BC45</f>
        <v>7649.0889999999999</v>
      </c>
      <c r="BP83" s="6">
        <f t="shared" si="251"/>
        <v>7649.0889999999999</v>
      </c>
      <c r="BQ83" s="6">
        <f t="shared" si="251"/>
        <v>7649.0889999999999</v>
      </c>
      <c r="BR83" s="6">
        <f t="shared" si="251"/>
        <v>7649.0889999999999</v>
      </c>
      <c r="BS83" s="6">
        <f t="shared" si="251"/>
        <v>7649.0889999999999</v>
      </c>
      <c r="BT83" s="6">
        <f t="shared" si="251"/>
        <v>7878.56167</v>
      </c>
      <c r="BU83" s="6">
        <f t="shared" si="251"/>
        <v>7878.56167</v>
      </c>
      <c r="BV83" s="6">
        <f t="shared" si="251"/>
        <v>7878.56167</v>
      </c>
      <c r="BW83" s="6">
        <f t="shared" si="251"/>
        <v>7878.56167</v>
      </c>
      <c r="BX83" s="6">
        <f t="shared" si="251"/>
        <v>7878.56167</v>
      </c>
      <c r="BY83" s="6">
        <f t="shared" ref="BY83:CH87" si="252">BM45</f>
        <v>7878.56167</v>
      </c>
      <c r="BZ83" s="6">
        <f t="shared" si="252"/>
        <v>7878.56167</v>
      </c>
      <c r="CA83" s="6">
        <f t="shared" si="252"/>
        <v>7878.56167</v>
      </c>
      <c r="CB83" s="6">
        <f t="shared" si="252"/>
        <v>7878.56167</v>
      </c>
      <c r="CC83" s="6">
        <f t="shared" si="252"/>
        <v>7878.56167</v>
      </c>
      <c r="CD83" s="6">
        <f t="shared" si="252"/>
        <v>7878.56167</v>
      </c>
      <c r="CE83" s="6">
        <f t="shared" si="252"/>
        <v>7878.56167</v>
      </c>
      <c r="CF83" s="6">
        <f t="shared" si="252"/>
        <v>0</v>
      </c>
      <c r="CG83" s="6">
        <f t="shared" si="252"/>
        <v>0</v>
      </c>
      <c r="CH83" s="6">
        <f t="shared" si="252"/>
        <v>0</v>
      </c>
      <c r="CI83" s="6">
        <f t="shared" ref="CI83:CQ87" si="253">BW45</f>
        <v>0</v>
      </c>
      <c r="CJ83" s="6">
        <f t="shared" si="253"/>
        <v>0</v>
      </c>
      <c r="CK83" s="6">
        <f t="shared" si="253"/>
        <v>0</v>
      </c>
      <c r="CL83" s="6">
        <f t="shared" si="253"/>
        <v>0</v>
      </c>
      <c r="CM83" s="6">
        <f t="shared" si="253"/>
        <v>0</v>
      </c>
      <c r="CN83" s="6">
        <f t="shared" si="253"/>
        <v>0</v>
      </c>
      <c r="CO83" s="6">
        <f t="shared" si="253"/>
        <v>0</v>
      </c>
      <c r="CP83" s="6">
        <f t="shared" si="253"/>
        <v>0</v>
      </c>
      <c r="CQ83" s="6">
        <f t="shared" si="253"/>
        <v>0</v>
      </c>
      <c r="CR83" s="11"/>
      <c r="CS83" s="11"/>
      <c r="CT83" s="11"/>
      <c r="CU83" s="11"/>
      <c r="CV83" s="24"/>
    </row>
    <row r="84" spans="1:100" s="1" customFormat="1" ht="16.8" customHeight="1" outlineLevel="1" x14ac:dyDescent="0.2">
      <c r="A84" s="274"/>
      <c r="B84" s="5" t="s">
        <v>59</v>
      </c>
      <c r="C84" s="61">
        <f>SUM(D84:DM84)/SUM($D83:DM83)</f>
        <v>-0.43862784153742612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f t="shared" si="246"/>
        <v>0</v>
      </c>
      <c r="R84" s="6">
        <f t="shared" si="246"/>
        <v>0</v>
      </c>
      <c r="S84" s="6">
        <f t="shared" si="246"/>
        <v>0</v>
      </c>
      <c r="T84" s="6">
        <f t="shared" si="246"/>
        <v>0</v>
      </c>
      <c r="U84" s="6">
        <f t="shared" si="246"/>
        <v>0</v>
      </c>
      <c r="V84" s="6">
        <f t="shared" si="246"/>
        <v>0</v>
      </c>
      <c r="W84" s="6">
        <f t="shared" si="246"/>
        <v>-200000</v>
      </c>
      <c r="X84" s="6">
        <f t="shared" si="246"/>
        <v>0</v>
      </c>
      <c r="Y84" s="6">
        <f t="shared" si="246"/>
        <v>0</v>
      </c>
      <c r="Z84" s="6">
        <f t="shared" si="246"/>
        <v>0</v>
      </c>
      <c r="AA84" s="6">
        <f t="shared" si="247"/>
        <v>0</v>
      </c>
      <c r="AB84" s="6">
        <f t="shared" si="247"/>
        <v>0</v>
      </c>
      <c r="AC84" s="6">
        <f t="shared" si="247"/>
        <v>0</v>
      </c>
      <c r="AD84" s="6">
        <f t="shared" si="247"/>
        <v>0</v>
      </c>
      <c r="AE84" s="6">
        <f t="shared" si="247"/>
        <v>0</v>
      </c>
      <c r="AF84" s="6">
        <f t="shared" si="247"/>
        <v>0</v>
      </c>
      <c r="AG84" s="6">
        <f t="shared" si="247"/>
        <v>0</v>
      </c>
      <c r="AH84" s="6">
        <f t="shared" si="247"/>
        <v>0</v>
      </c>
      <c r="AI84" s="6">
        <f t="shared" si="247"/>
        <v>0</v>
      </c>
      <c r="AJ84" s="6">
        <f t="shared" si="247"/>
        <v>0</v>
      </c>
      <c r="AK84" s="6">
        <f t="shared" si="248"/>
        <v>0</v>
      </c>
      <c r="AL84" s="6">
        <f t="shared" si="248"/>
        <v>0</v>
      </c>
      <c r="AM84" s="6">
        <f t="shared" si="248"/>
        <v>0</v>
      </c>
      <c r="AN84" s="6">
        <f t="shared" si="248"/>
        <v>0</v>
      </c>
      <c r="AO84" s="6">
        <f t="shared" si="248"/>
        <v>0</v>
      </c>
      <c r="AP84" s="6">
        <f t="shared" si="248"/>
        <v>0</v>
      </c>
      <c r="AQ84" s="6">
        <f t="shared" si="248"/>
        <v>0</v>
      </c>
      <c r="AR84" s="6">
        <f t="shared" si="248"/>
        <v>0</v>
      </c>
      <c r="AS84" s="6">
        <f t="shared" si="248"/>
        <v>0</v>
      </c>
      <c r="AT84" s="6">
        <f t="shared" si="248"/>
        <v>0</v>
      </c>
      <c r="AU84" s="6">
        <f t="shared" si="249"/>
        <v>0</v>
      </c>
      <c r="AV84" s="6">
        <f t="shared" si="249"/>
        <v>0</v>
      </c>
      <c r="AW84" s="6">
        <f t="shared" si="249"/>
        <v>0</v>
      </c>
      <c r="AX84" s="6">
        <f t="shared" si="249"/>
        <v>0</v>
      </c>
      <c r="AY84" s="6">
        <f t="shared" si="249"/>
        <v>0</v>
      </c>
      <c r="AZ84" s="6">
        <f t="shared" si="249"/>
        <v>0</v>
      </c>
      <c r="BA84" s="6">
        <f t="shared" si="249"/>
        <v>0</v>
      </c>
      <c r="BB84" s="6">
        <f t="shared" si="249"/>
        <v>0</v>
      </c>
      <c r="BC84" s="6">
        <f t="shared" si="249"/>
        <v>0</v>
      </c>
      <c r="BD84" s="6">
        <f t="shared" si="249"/>
        <v>0</v>
      </c>
      <c r="BE84" s="6">
        <f t="shared" si="250"/>
        <v>0</v>
      </c>
      <c r="BF84" s="6">
        <f t="shared" si="250"/>
        <v>0</v>
      </c>
      <c r="BG84" s="6">
        <f t="shared" si="250"/>
        <v>0</v>
      </c>
      <c r="BH84" s="6">
        <f t="shared" si="250"/>
        <v>0</v>
      </c>
      <c r="BI84" s="6">
        <f t="shared" si="250"/>
        <v>0</v>
      </c>
      <c r="BJ84" s="6">
        <f t="shared" si="250"/>
        <v>0</v>
      </c>
      <c r="BK84" s="6">
        <f t="shared" si="250"/>
        <v>0</v>
      </c>
      <c r="BL84" s="6">
        <f t="shared" si="250"/>
        <v>0</v>
      </c>
      <c r="BM84" s="6">
        <f t="shared" si="250"/>
        <v>0</v>
      </c>
      <c r="BN84" s="6">
        <f t="shared" si="250"/>
        <v>0</v>
      </c>
      <c r="BO84" s="6">
        <f t="shared" si="251"/>
        <v>0</v>
      </c>
      <c r="BP84" s="6">
        <f t="shared" si="251"/>
        <v>0</v>
      </c>
      <c r="BQ84" s="6">
        <f t="shared" si="251"/>
        <v>0</v>
      </c>
      <c r="BR84" s="6">
        <f t="shared" si="251"/>
        <v>0</v>
      </c>
      <c r="BS84" s="6">
        <f t="shared" si="251"/>
        <v>0</v>
      </c>
      <c r="BT84" s="6">
        <f t="shared" si="251"/>
        <v>0</v>
      </c>
      <c r="BU84" s="6">
        <f t="shared" si="251"/>
        <v>0</v>
      </c>
      <c r="BV84" s="6">
        <f t="shared" si="251"/>
        <v>0</v>
      </c>
      <c r="BW84" s="6">
        <f t="shared" si="251"/>
        <v>0</v>
      </c>
      <c r="BX84" s="6">
        <f t="shared" si="251"/>
        <v>0</v>
      </c>
      <c r="BY84" s="6">
        <f t="shared" si="252"/>
        <v>0</v>
      </c>
      <c r="BZ84" s="6">
        <f t="shared" si="252"/>
        <v>0</v>
      </c>
      <c r="CA84" s="6">
        <f t="shared" si="252"/>
        <v>0</v>
      </c>
      <c r="CB84" s="6">
        <f t="shared" si="252"/>
        <v>0</v>
      </c>
      <c r="CC84" s="6">
        <f t="shared" si="252"/>
        <v>0</v>
      </c>
      <c r="CD84" s="6">
        <f t="shared" si="252"/>
        <v>0</v>
      </c>
      <c r="CE84" s="6">
        <f t="shared" si="252"/>
        <v>0</v>
      </c>
      <c r="CF84" s="6">
        <f t="shared" si="252"/>
        <v>0</v>
      </c>
      <c r="CG84" s="6">
        <f t="shared" si="252"/>
        <v>0</v>
      </c>
      <c r="CH84" s="6">
        <f t="shared" si="252"/>
        <v>0</v>
      </c>
      <c r="CI84" s="6">
        <f t="shared" si="253"/>
        <v>0</v>
      </c>
      <c r="CJ84" s="6">
        <f t="shared" si="253"/>
        <v>0</v>
      </c>
      <c r="CK84" s="6">
        <f t="shared" si="253"/>
        <v>0</v>
      </c>
      <c r="CL84" s="6">
        <f t="shared" si="253"/>
        <v>0</v>
      </c>
      <c r="CM84" s="6">
        <f t="shared" si="253"/>
        <v>0</v>
      </c>
      <c r="CN84" s="6">
        <f t="shared" si="253"/>
        <v>0</v>
      </c>
      <c r="CO84" s="6">
        <f t="shared" si="253"/>
        <v>0</v>
      </c>
      <c r="CP84" s="6">
        <f t="shared" si="253"/>
        <v>0</v>
      </c>
      <c r="CQ84" s="6">
        <f t="shared" si="253"/>
        <v>0</v>
      </c>
      <c r="CR84" s="11"/>
      <c r="CS84" s="11"/>
      <c r="CT84" s="11"/>
      <c r="CU84" s="11"/>
      <c r="CV84" s="24"/>
    </row>
    <row r="85" spans="1:100" s="1" customFormat="1" ht="16.8" customHeight="1" outlineLevel="1" x14ac:dyDescent="0.2">
      <c r="A85" s="274"/>
      <c r="B85" s="5" t="s">
        <v>60</v>
      </c>
      <c r="C85" s="61">
        <f>SUM(D85:DM85)/SUM($D83:DM83)</f>
        <v>-4.9999999999999996E-2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f t="shared" si="246"/>
        <v>0</v>
      </c>
      <c r="R85" s="6">
        <f t="shared" si="246"/>
        <v>0</v>
      </c>
      <c r="S85" s="6">
        <f t="shared" si="246"/>
        <v>0</v>
      </c>
      <c r="T85" s="6">
        <f t="shared" si="246"/>
        <v>0</v>
      </c>
      <c r="U85" s="6">
        <f t="shared" si="246"/>
        <v>0</v>
      </c>
      <c r="V85" s="6">
        <f t="shared" si="246"/>
        <v>0</v>
      </c>
      <c r="W85" s="6">
        <f t="shared" si="246"/>
        <v>-500</v>
      </c>
      <c r="X85" s="6">
        <f t="shared" si="246"/>
        <v>-350</v>
      </c>
      <c r="Y85" s="6">
        <f t="shared" si="246"/>
        <v>-350</v>
      </c>
      <c r="Z85" s="6">
        <f t="shared" si="246"/>
        <v>-350</v>
      </c>
      <c r="AA85" s="6">
        <f t="shared" si="247"/>
        <v>-350</v>
      </c>
      <c r="AB85" s="6">
        <f t="shared" si="247"/>
        <v>-350</v>
      </c>
      <c r="AC85" s="6">
        <f t="shared" si="247"/>
        <v>-350</v>
      </c>
      <c r="AD85" s="6">
        <f t="shared" si="247"/>
        <v>-350</v>
      </c>
      <c r="AE85" s="6">
        <f t="shared" si="247"/>
        <v>-350</v>
      </c>
      <c r="AF85" s="6">
        <f t="shared" si="247"/>
        <v>-350</v>
      </c>
      <c r="AG85" s="6">
        <f t="shared" si="247"/>
        <v>-350</v>
      </c>
      <c r="AH85" s="6">
        <f t="shared" si="247"/>
        <v>-350</v>
      </c>
      <c r="AI85" s="6">
        <f t="shared" si="247"/>
        <v>-350</v>
      </c>
      <c r="AJ85" s="6">
        <f t="shared" si="247"/>
        <v>-360.5</v>
      </c>
      <c r="AK85" s="6">
        <f t="shared" si="248"/>
        <v>-360.5</v>
      </c>
      <c r="AL85" s="6">
        <f t="shared" si="248"/>
        <v>-360.5</v>
      </c>
      <c r="AM85" s="6">
        <f t="shared" si="248"/>
        <v>-360.5</v>
      </c>
      <c r="AN85" s="6">
        <f t="shared" si="248"/>
        <v>-360.5</v>
      </c>
      <c r="AO85" s="6">
        <f t="shared" si="248"/>
        <v>-360.5</v>
      </c>
      <c r="AP85" s="6">
        <f t="shared" si="248"/>
        <v>-360.5</v>
      </c>
      <c r="AQ85" s="6">
        <f t="shared" si="248"/>
        <v>-360.5</v>
      </c>
      <c r="AR85" s="6">
        <f t="shared" si="248"/>
        <v>-360.5</v>
      </c>
      <c r="AS85" s="6">
        <f t="shared" si="248"/>
        <v>-360.5</v>
      </c>
      <c r="AT85" s="6">
        <f t="shared" si="248"/>
        <v>-360.5</v>
      </c>
      <c r="AU85" s="6">
        <f t="shared" si="249"/>
        <v>-360.5</v>
      </c>
      <c r="AV85" s="6">
        <f t="shared" si="249"/>
        <v>-371.31500000000005</v>
      </c>
      <c r="AW85" s="6">
        <f t="shared" si="249"/>
        <v>-371.31500000000005</v>
      </c>
      <c r="AX85" s="6">
        <f t="shared" si="249"/>
        <v>-371.31500000000005</v>
      </c>
      <c r="AY85" s="6">
        <f t="shared" si="249"/>
        <v>-371.31500000000005</v>
      </c>
      <c r="AZ85" s="6">
        <f t="shared" si="249"/>
        <v>-371.31500000000005</v>
      </c>
      <c r="BA85" s="6">
        <f t="shared" si="249"/>
        <v>-371.31500000000005</v>
      </c>
      <c r="BB85" s="6">
        <f t="shared" si="249"/>
        <v>-371.31500000000005</v>
      </c>
      <c r="BC85" s="6">
        <f t="shared" si="249"/>
        <v>-371.31500000000005</v>
      </c>
      <c r="BD85" s="6">
        <f t="shared" si="249"/>
        <v>-371.31500000000005</v>
      </c>
      <c r="BE85" s="6">
        <f t="shared" si="250"/>
        <v>-371.31500000000005</v>
      </c>
      <c r="BF85" s="6">
        <f t="shared" si="250"/>
        <v>-371.31500000000005</v>
      </c>
      <c r="BG85" s="6">
        <f t="shared" si="250"/>
        <v>-371.31500000000005</v>
      </c>
      <c r="BH85" s="6">
        <f t="shared" si="250"/>
        <v>-382.45445000000001</v>
      </c>
      <c r="BI85" s="6">
        <f t="shared" si="250"/>
        <v>-382.45445000000001</v>
      </c>
      <c r="BJ85" s="6">
        <f t="shared" si="250"/>
        <v>-382.45445000000001</v>
      </c>
      <c r="BK85" s="6">
        <f t="shared" si="250"/>
        <v>-382.45445000000001</v>
      </c>
      <c r="BL85" s="6">
        <f t="shared" si="250"/>
        <v>-382.45445000000001</v>
      </c>
      <c r="BM85" s="6">
        <f t="shared" si="250"/>
        <v>-382.45445000000001</v>
      </c>
      <c r="BN85" s="6">
        <f t="shared" si="250"/>
        <v>-382.45445000000001</v>
      </c>
      <c r="BO85" s="6">
        <f t="shared" si="251"/>
        <v>-382.45445000000001</v>
      </c>
      <c r="BP85" s="6">
        <f t="shared" si="251"/>
        <v>-382.45445000000001</v>
      </c>
      <c r="BQ85" s="6">
        <f t="shared" si="251"/>
        <v>-382.45445000000001</v>
      </c>
      <c r="BR85" s="6">
        <f t="shared" si="251"/>
        <v>-382.45445000000001</v>
      </c>
      <c r="BS85" s="6">
        <f t="shared" si="251"/>
        <v>-382.45445000000001</v>
      </c>
      <c r="BT85" s="6">
        <f t="shared" si="251"/>
        <v>-393.92808350000001</v>
      </c>
      <c r="BU85" s="6">
        <f t="shared" si="251"/>
        <v>-393.92808350000001</v>
      </c>
      <c r="BV85" s="6">
        <f t="shared" si="251"/>
        <v>-393.92808350000001</v>
      </c>
      <c r="BW85" s="6">
        <f t="shared" si="251"/>
        <v>-393.92808350000001</v>
      </c>
      <c r="BX85" s="6">
        <f t="shared" si="251"/>
        <v>-393.92808350000001</v>
      </c>
      <c r="BY85" s="6">
        <f t="shared" si="252"/>
        <v>-393.92808350000001</v>
      </c>
      <c r="BZ85" s="6">
        <f t="shared" si="252"/>
        <v>-393.92808350000001</v>
      </c>
      <c r="CA85" s="6">
        <f t="shared" si="252"/>
        <v>-393.92808350000001</v>
      </c>
      <c r="CB85" s="6">
        <f t="shared" si="252"/>
        <v>-393.92808350000001</v>
      </c>
      <c r="CC85" s="6">
        <f t="shared" si="252"/>
        <v>-393.92808350000001</v>
      </c>
      <c r="CD85" s="6">
        <f t="shared" si="252"/>
        <v>-393.92808350000001</v>
      </c>
      <c r="CE85" s="6">
        <f t="shared" si="252"/>
        <v>-393.92808350000001</v>
      </c>
      <c r="CF85" s="6">
        <f t="shared" si="252"/>
        <v>0</v>
      </c>
      <c r="CG85" s="6">
        <f t="shared" si="252"/>
        <v>0</v>
      </c>
      <c r="CH85" s="6">
        <f t="shared" si="252"/>
        <v>0</v>
      </c>
      <c r="CI85" s="6">
        <f t="shared" si="253"/>
        <v>0</v>
      </c>
      <c r="CJ85" s="6">
        <f t="shared" si="253"/>
        <v>0</v>
      </c>
      <c r="CK85" s="6">
        <f t="shared" si="253"/>
        <v>0</v>
      </c>
      <c r="CL85" s="6">
        <f t="shared" si="253"/>
        <v>0</v>
      </c>
      <c r="CM85" s="6">
        <f t="shared" si="253"/>
        <v>0</v>
      </c>
      <c r="CN85" s="6">
        <f t="shared" si="253"/>
        <v>0</v>
      </c>
      <c r="CO85" s="6">
        <f t="shared" si="253"/>
        <v>0</v>
      </c>
      <c r="CP85" s="6">
        <f t="shared" si="253"/>
        <v>0</v>
      </c>
      <c r="CQ85" s="6">
        <f t="shared" si="253"/>
        <v>0</v>
      </c>
      <c r="CR85" s="11"/>
      <c r="CS85" s="11"/>
      <c r="CT85" s="11"/>
      <c r="CU85" s="11"/>
      <c r="CV85" s="24"/>
    </row>
    <row r="86" spans="1:100" s="1" customFormat="1" ht="16.8" customHeight="1" outlineLevel="1" x14ac:dyDescent="0.2">
      <c r="A86" s="274"/>
      <c r="B86" s="12" t="s">
        <v>61</v>
      </c>
      <c r="C86" s="61">
        <f>SUM(D86:DM86)/SUM($D83:DM83)</f>
        <v>-0.08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f t="shared" si="246"/>
        <v>0</v>
      </c>
      <c r="R86" s="6">
        <f t="shared" si="246"/>
        <v>0</v>
      </c>
      <c r="S86" s="6">
        <f t="shared" si="246"/>
        <v>0</v>
      </c>
      <c r="T86" s="6">
        <f t="shared" si="246"/>
        <v>0</v>
      </c>
      <c r="U86" s="6">
        <f t="shared" si="246"/>
        <v>0</v>
      </c>
      <c r="V86" s="6">
        <f t="shared" si="246"/>
        <v>0</v>
      </c>
      <c r="W86" s="6">
        <f t="shared" si="246"/>
        <v>-800</v>
      </c>
      <c r="X86" s="6">
        <f t="shared" si="246"/>
        <v>-560</v>
      </c>
      <c r="Y86" s="6">
        <f t="shared" si="246"/>
        <v>-560</v>
      </c>
      <c r="Z86" s="6">
        <f t="shared" si="246"/>
        <v>-560</v>
      </c>
      <c r="AA86" s="6">
        <f t="shared" si="247"/>
        <v>-560</v>
      </c>
      <c r="AB86" s="6">
        <f t="shared" si="247"/>
        <v>-560</v>
      </c>
      <c r="AC86" s="6">
        <f t="shared" si="247"/>
        <v>-560</v>
      </c>
      <c r="AD86" s="6">
        <f t="shared" si="247"/>
        <v>-560</v>
      </c>
      <c r="AE86" s="6">
        <f t="shared" si="247"/>
        <v>-560</v>
      </c>
      <c r="AF86" s="6">
        <f t="shared" si="247"/>
        <v>-560</v>
      </c>
      <c r="AG86" s="6">
        <f t="shared" si="247"/>
        <v>-560</v>
      </c>
      <c r="AH86" s="6">
        <f t="shared" si="247"/>
        <v>-560</v>
      </c>
      <c r="AI86" s="6">
        <f t="shared" si="247"/>
        <v>-560</v>
      </c>
      <c r="AJ86" s="6">
        <f t="shared" si="247"/>
        <v>-576.80000000000007</v>
      </c>
      <c r="AK86" s="6">
        <f t="shared" si="248"/>
        <v>-576.80000000000007</v>
      </c>
      <c r="AL86" s="6">
        <f t="shared" si="248"/>
        <v>-576.80000000000007</v>
      </c>
      <c r="AM86" s="6">
        <f t="shared" si="248"/>
        <v>-576.80000000000007</v>
      </c>
      <c r="AN86" s="6">
        <f t="shared" si="248"/>
        <v>-576.80000000000007</v>
      </c>
      <c r="AO86" s="6">
        <f t="shared" si="248"/>
        <v>-576.80000000000007</v>
      </c>
      <c r="AP86" s="6">
        <f t="shared" si="248"/>
        <v>-576.80000000000007</v>
      </c>
      <c r="AQ86" s="6">
        <f t="shared" si="248"/>
        <v>-576.80000000000007</v>
      </c>
      <c r="AR86" s="6">
        <f t="shared" si="248"/>
        <v>-576.80000000000007</v>
      </c>
      <c r="AS86" s="6">
        <f t="shared" si="248"/>
        <v>-576.80000000000007</v>
      </c>
      <c r="AT86" s="6">
        <f t="shared" si="248"/>
        <v>-576.80000000000007</v>
      </c>
      <c r="AU86" s="6">
        <f t="shared" si="249"/>
        <v>-576.80000000000007</v>
      </c>
      <c r="AV86" s="6">
        <f t="shared" si="249"/>
        <v>-594.10400000000004</v>
      </c>
      <c r="AW86" s="6">
        <f t="shared" si="249"/>
        <v>-594.10400000000004</v>
      </c>
      <c r="AX86" s="6">
        <f t="shared" si="249"/>
        <v>-594.10400000000004</v>
      </c>
      <c r="AY86" s="6">
        <f t="shared" si="249"/>
        <v>-594.10400000000004</v>
      </c>
      <c r="AZ86" s="6">
        <f t="shared" si="249"/>
        <v>-594.10400000000004</v>
      </c>
      <c r="BA86" s="6">
        <f t="shared" si="249"/>
        <v>-594.10400000000004</v>
      </c>
      <c r="BB86" s="6">
        <f t="shared" si="249"/>
        <v>-594.10400000000004</v>
      </c>
      <c r="BC86" s="6">
        <f t="shared" si="249"/>
        <v>-594.10400000000004</v>
      </c>
      <c r="BD86" s="6">
        <f t="shared" si="249"/>
        <v>-594.10400000000004</v>
      </c>
      <c r="BE86" s="6">
        <f t="shared" si="250"/>
        <v>-594.10400000000004</v>
      </c>
      <c r="BF86" s="6">
        <f t="shared" si="250"/>
        <v>-594.10400000000004</v>
      </c>
      <c r="BG86" s="6">
        <f t="shared" si="250"/>
        <v>-594.10400000000004</v>
      </c>
      <c r="BH86" s="6">
        <f t="shared" si="250"/>
        <v>-611.92712000000006</v>
      </c>
      <c r="BI86" s="6">
        <f t="shared" si="250"/>
        <v>-611.92712000000006</v>
      </c>
      <c r="BJ86" s="6">
        <f t="shared" si="250"/>
        <v>-611.92712000000006</v>
      </c>
      <c r="BK86" s="6">
        <f t="shared" si="250"/>
        <v>-611.92712000000006</v>
      </c>
      <c r="BL86" s="6">
        <f t="shared" si="250"/>
        <v>-611.92712000000006</v>
      </c>
      <c r="BM86" s="6">
        <f t="shared" si="250"/>
        <v>-611.92712000000006</v>
      </c>
      <c r="BN86" s="6">
        <f t="shared" si="250"/>
        <v>-611.92712000000006</v>
      </c>
      <c r="BO86" s="6">
        <f t="shared" si="251"/>
        <v>-611.92712000000006</v>
      </c>
      <c r="BP86" s="6">
        <f t="shared" si="251"/>
        <v>-611.92712000000006</v>
      </c>
      <c r="BQ86" s="6">
        <f t="shared" si="251"/>
        <v>-611.92712000000006</v>
      </c>
      <c r="BR86" s="6">
        <f t="shared" si="251"/>
        <v>-611.92712000000006</v>
      </c>
      <c r="BS86" s="6">
        <f t="shared" si="251"/>
        <v>-611.92712000000006</v>
      </c>
      <c r="BT86" s="6">
        <f t="shared" si="251"/>
        <v>-630.28493360000004</v>
      </c>
      <c r="BU86" s="6">
        <f t="shared" si="251"/>
        <v>-630.28493360000004</v>
      </c>
      <c r="BV86" s="6">
        <f t="shared" si="251"/>
        <v>-630.28493360000004</v>
      </c>
      <c r="BW86" s="6">
        <f t="shared" si="251"/>
        <v>-630.28493360000004</v>
      </c>
      <c r="BX86" s="6">
        <f t="shared" si="251"/>
        <v>-630.28493360000004</v>
      </c>
      <c r="BY86" s="6">
        <f t="shared" si="252"/>
        <v>-630.28493360000004</v>
      </c>
      <c r="BZ86" s="6">
        <f t="shared" si="252"/>
        <v>-630.28493360000004</v>
      </c>
      <c r="CA86" s="6">
        <f t="shared" si="252"/>
        <v>-630.28493360000004</v>
      </c>
      <c r="CB86" s="6">
        <f t="shared" si="252"/>
        <v>-630.28493360000004</v>
      </c>
      <c r="CC86" s="6">
        <f t="shared" si="252"/>
        <v>-630.28493360000004</v>
      </c>
      <c r="CD86" s="6">
        <f t="shared" si="252"/>
        <v>-630.28493360000004</v>
      </c>
      <c r="CE86" s="6">
        <f t="shared" si="252"/>
        <v>-630.28493360000004</v>
      </c>
      <c r="CF86" s="6">
        <f t="shared" si="252"/>
        <v>0</v>
      </c>
      <c r="CG86" s="6">
        <f t="shared" si="252"/>
        <v>0</v>
      </c>
      <c r="CH86" s="6">
        <f t="shared" si="252"/>
        <v>0</v>
      </c>
      <c r="CI86" s="6">
        <f t="shared" si="253"/>
        <v>0</v>
      </c>
      <c r="CJ86" s="6">
        <f t="shared" si="253"/>
        <v>0</v>
      </c>
      <c r="CK86" s="6">
        <f t="shared" si="253"/>
        <v>0</v>
      </c>
      <c r="CL86" s="6">
        <f t="shared" si="253"/>
        <v>0</v>
      </c>
      <c r="CM86" s="6">
        <f t="shared" si="253"/>
        <v>0</v>
      </c>
      <c r="CN86" s="6">
        <f t="shared" si="253"/>
        <v>0</v>
      </c>
      <c r="CO86" s="6">
        <f t="shared" si="253"/>
        <v>0</v>
      </c>
      <c r="CP86" s="6">
        <f t="shared" si="253"/>
        <v>0</v>
      </c>
      <c r="CQ86" s="6">
        <f t="shared" si="253"/>
        <v>0</v>
      </c>
      <c r="CR86" s="11"/>
      <c r="CS86" s="11"/>
      <c r="CT86" s="11"/>
      <c r="CU86" s="11"/>
      <c r="CV86" s="24"/>
    </row>
    <row r="87" spans="1:100" s="1" customFormat="1" ht="16.8" customHeight="1" outlineLevel="1" thickBot="1" x14ac:dyDescent="0.25">
      <c r="A87" s="274">
        <f>NPV((1+'Budget New Projetcts'!$C$7)^(1/12)-1,'Cashflow New Projects'!D87:CV87)</f>
        <v>130049.65935429459</v>
      </c>
      <c r="B87" s="5" t="s">
        <v>62</v>
      </c>
      <c r="C87" s="61">
        <f>SUM(D87:DM87)/SUM($D83:DM83)</f>
        <v>0.43137215846257376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f t="shared" si="246"/>
        <v>0</v>
      </c>
      <c r="R87" s="6">
        <f t="shared" si="246"/>
        <v>0</v>
      </c>
      <c r="S87" s="6">
        <f t="shared" si="246"/>
        <v>0</v>
      </c>
      <c r="T87" s="6">
        <f t="shared" si="246"/>
        <v>0</v>
      </c>
      <c r="U87" s="6">
        <f t="shared" si="246"/>
        <v>0</v>
      </c>
      <c r="V87" s="6">
        <f t="shared" si="246"/>
        <v>0</v>
      </c>
      <c r="W87" s="6">
        <f t="shared" si="246"/>
        <v>-191300</v>
      </c>
      <c r="X87" s="6">
        <f t="shared" si="246"/>
        <v>6090</v>
      </c>
      <c r="Y87" s="6">
        <f t="shared" si="246"/>
        <v>6090</v>
      </c>
      <c r="Z87" s="6">
        <f t="shared" si="246"/>
        <v>6090</v>
      </c>
      <c r="AA87" s="6">
        <f t="shared" si="247"/>
        <v>6090</v>
      </c>
      <c r="AB87" s="6">
        <f t="shared" si="247"/>
        <v>6090</v>
      </c>
      <c r="AC87" s="6">
        <f t="shared" si="247"/>
        <v>6090</v>
      </c>
      <c r="AD87" s="6">
        <f t="shared" si="247"/>
        <v>6090</v>
      </c>
      <c r="AE87" s="6">
        <f t="shared" si="247"/>
        <v>6090</v>
      </c>
      <c r="AF87" s="6">
        <f t="shared" si="247"/>
        <v>6090</v>
      </c>
      <c r="AG87" s="6">
        <f t="shared" si="247"/>
        <v>6090</v>
      </c>
      <c r="AH87" s="6">
        <f t="shared" si="247"/>
        <v>6090</v>
      </c>
      <c r="AI87" s="6">
        <f t="shared" si="247"/>
        <v>6090</v>
      </c>
      <c r="AJ87" s="6">
        <f t="shared" si="247"/>
        <v>6272.7</v>
      </c>
      <c r="AK87" s="6">
        <f t="shared" si="248"/>
        <v>6272.7</v>
      </c>
      <c r="AL87" s="6">
        <f t="shared" si="248"/>
        <v>6272.7</v>
      </c>
      <c r="AM87" s="6">
        <f t="shared" si="248"/>
        <v>6272.7</v>
      </c>
      <c r="AN87" s="6">
        <f t="shared" si="248"/>
        <v>6272.7</v>
      </c>
      <c r="AO87" s="6">
        <f t="shared" si="248"/>
        <v>6272.7</v>
      </c>
      <c r="AP87" s="6">
        <f t="shared" si="248"/>
        <v>6272.7</v>
      </c>
      <c r="AQ87" s="6">
        <f t="shared" si="248"/>
        <v>6272.7</v>
      </c>
      <c r="AR87" s="6">
        <f t="shared" si="248"/>
        <v>6272.7</v>
      </c>
      <c r="AS87" s="6">
        <f t="shared" si="248"/>
        <v>6272.7</v>
      </c>
      <c r="AT87" s="6">
        <f t="shared" si="248"/>
        <v>6272.7</v>
      </c>
      <c r="AU87" s="6">
        <f t="shared" si="249"/>
        <v>6272.7</v>
      </c>
      <c r="AV87" s="6">
        <f t="shared" si="249"/>
        <v>6460.8810000000003</v>
      </c>
      <c r="AW87" s="6">
        <f t="shared" si="249"/>
        <v>6460.8810000000003</v>
      </c>
      <c r="AX87" s="6">
        <f t="shared" si="249"/>
        <v>6460.8810000000003</v>
      </c>
      <c r="AY87" s="6">
        <f t="shared" si="249"/>
        <v>6460.8810000000003</v>
      </c>
      <c r="AZ87" s="6">
        <f t="shared" si="249"/>
        <v>6460.8810000000003</v>
      </c>
      <c r="BA87" s="6">
        <f t="shared" si="249"/>
        <v>6460.8810000000003</v>
      </c>
      <c r="BB87" s="6">
        <f t="shared" si="249"/>
        <v>6460.8810000000003</v>
      </c>
      <c r="BC87" s="6">
        <f t="shared" si="249"/>
        <v>6460.8810000000003</v>
      </c>
      <c r="BD87" s="6">
        <f t="shared" si="249"/>
        <v>6460.8810000000003</v>
      </c>
      <c r="BE87" s="6">
        <f t="shared" si="250"/>
        <v>6460.8810000000003</v>
      </c>
      <c r="BF87" s="6">
        <f t="shared" si="250"/>
        <v>6460.8810000000003</v>
      </c>
      <c r="BG87" s="6">
        <f t="shared" si="250"/>
        <v>6460.8810000000003</v>
      </c>
      <c r="BH87" s="6">
        <f t="shared" si="250"/>
        <v>6654.7074299999995</v>
      </c>
      <c r="BI87" s="6">
        <f t="shared" si="250"/>
        <v>6654.7074299999995</v>
      </c>
      <c r="BJ87" s="6">
        <f t="shared" si="250"/>
        <v>6654.7074299999995</v>
      </c>
      <c r="BK87" s="6">
        <f t="shared" si="250"/>
        <v>6654.7074299999995</v>
      </c>
      <c r="BL87" s="6">
        <f t="shared" si="250"/>
        <v>6654.7074299999995</v>
      </c>
      <c r="BM87" s="6">
        <f t="shared" si="250"/>
        <v>6654.7074299999995</v>
      </c>
      <c r="BN87" s="6">
        <f t="shared" si="250"/>
        <v>6654.7074299999995</v>
      </c>
      <c r="BO87" s="6">
        <f t="shared" si="251"/>
        <v>6654.7074299999995</v>
      </c>
      <c r="BP87" s="6">
        <f t="shared" si="251"/>
        <v>6654.7074299999995</v>
      </c>
      <c r="BQ87" s="6">
        <f t="shared" si="251"/>
        <v>6654.7074299999995</v>
      </c>
      <c r="BR87" s="6">
        <f t="shared" si="251"/>
        <v>6654.7074299999995</v>
      </c>
      <c r="BS87" s="6">
        <f t="shared" si="251"/>
        <v>6654.7074299999995</v>
      </c>
      <c r="BT87" s="6">
        <f t="shared" si="251"/>
        <v>6854.3486529000002</v>
      </c>
      <c r="BU87" s="6">
        <f t="shared" si="251"/>
        <v>6854.3486529000002</v>
      </c>
      <c r="BV87" s="6">
        <f t="shared" si="251"/>
        <v>6854.3486529000002</v>
      </c>
      <c r="BW87" s="6">
        <f t="shared" si="251"/>
        <v>6854.3486529000002</v>
      </c>
      <c r="BX87" s="6">
        <f t="shared" si="251"/>
        <v>6854.3486529000002</v>
      </c>
      <c r="BY87" s="6">
        <f t="shared" si="252"/>
        <v>6854.3486529000002</v>
      </c>
      <c r="BZ87" s="6">
        <f t="shared" si="252"/>
        <v>6854.3486529000002</v>
      </c>
      <c r="CA87" s="6">
        <f t="shared" si="252"/>
        <v>6854.3486529000002</v>
      </c>
      <c r="CB87" s="6">
        <f t="shared" si="252"/>
        <v>6854.3486529000002</v>
      </c>
      <c r="CC87" s="6">
        <f t="shared" si="252"/>
        <v>6854.3486529000002</v>
      </c>
      <c r="CD87" s="6">
        <f t="shared" si="252"/>
        <v>6854.3486529000002</v>
      </c>
      <c r="CE87" s="6">
        <f t="shared" si="252"/>
        <v>6854.3486529000002</v>
      </c>
      <c r="CF87" s="6">
        <f t="shared" si="252"/>
        <v>0</v>
      </c>
      <c r="CG87" s="6">
        <f t="shared" si="252"/>
        <v>0</v>
      </c>
      <c r="CH87" s="6">
        <f t="shared" si="252"/>
        <v>0</v>
      </c>
      <c r="CI87" s="6">
        <f t="shared" si="253"/>
        <v>0</v>
      </c>
      <c r="CJ87" s="6">
        <f t="shared" si="253"/>
        <v>0</v>
      </c>
      <c r="CK87" s="6">
        <f t="shared" si="253"/>
        <v>0</v>
      </c>
      <c r="CL87" s="6">
        <f t="shared" si="253"/>
        <v>0</v>
      </c>
      <c r="CM87" s="6">
        <f t="shared" si="253"/>
        <v>0</v>
      </c>
      <c r="CN87" s="6">
        <f t="shared" si="253"/>
        <v>0</v>
      </c>
      <c r="CO87" s="6">
        <f t="shared" si="253"/>
        <v>0</v>
      </c>
      <c r="CP87" s="6">
        <f t="shared" si="253"/>
        <v>0</v>
      </c>
      <c r="CQ87" s="6">
        <f t="shared" si="253"/>
        <v>0</v>
      </c>
      <c r="CR87" s="11"/>
      <c r="CS87" s="11"/>
      <c r="CT87" s="11"/>
      <c r="CU87" s="11"/>
      <c r="CV87" s="24"/>
    </row>
    <row r="88" spans="1:100" s="1" customFormat="1" ht="16.8" customHeight="1" outlineLevel="1" thickBot="1" x14ac:dyDescent="0.25">
      <c r="A88" s="274"/>
      <c r="B88" s="230" t="s">
        <v>114</v>
      </c>
      <c r="C88" s="231"/>
      <c r="D88" s="231" t="s">
        <v>63</v>
      </c>
      <c r="E88" s="232">
        <v>43831</v>
      </c>
      <c r="F88" s="232">
        <v>43862</v>
      </c>
      <c r="G88" s="232">
        <v>43891</v>
      </c>
      <c r="H88" s="232">
        <v>43922</v>
      </c>
      <c r="I88" s="232">
        <v>43952</v>
      </c>
      <c r="J88" s="232">
        <v>43983</v>
      </c>
      <c r="K88" s="232">
        <v>44013</v>
      </c>
      <c r="L88" s="232">
        <v>44044</v>
      </c>
      <c r="M88" s="232">
        <v>44075</v>
      </c>
      <c r="N88" s="232">
        <v>44105</v>
      </c>
      <c r="O88" s="232">
        <v>44136</v>
      </c>
      <c r="P88" s="232">
        <v>44166</v>
      </c>
      <c r="Q88" s="232">
        <v>44197</v>
      </c>
      <c r="R88" s="232">
        <v>44228</v>
      </c>
      <c r="S88" s="232">
        <v>44256</v>
      </c>
      <c r="T88" s="232">
        <v>44287</v>
      </c>
      <c r="U88" s="232">
        <v>44317</v>
      </c>
      <c r="V88" s="232">
        <v>44348</v>
      </c>
      <c r="W88" s="232">
        <v>44378</v>
      </c>
      <c r="X88" s="232">
        <v>44409</v>
      </c>
      <c r="Y88" s="232">
        <v>44440</v>
      </c>
      <c r="Z88" s="232">
        <v>44470</v>
      </c>
      <c r="AA88" s="232">
        <v>44501</v>
      </c>
      <c r="AB88" s="232">
        <v>44531</v>
      </c>
      <c r="AC88" s="232">
        <v>44562</v>
      </c>
      <c r="AD88" s="232">
        <v>44593</v>
      </c>
      <c r="AE88" s="232">
        <v>44621</v>
      </c>
      <c r="AF88" s="232">
        <v>44652</v>
      </c>
      <c r="AG88" s="232">
        <v>44682</v>
      </c>
      <c r="AH88" s="232">
        <v>44713</v>
      </c>
      <c r="AI88" s="232">
        <v>44743</v>
      </c>
      <c r="AJ88" s="232">
        <v>44774</v>
      </c>
      <c r="AK88" s="232">
        <v>44805</v>
      </c>
      <c r="AL88" s="232">
        <v>44835</v>
      </c>
      <c r="AM88" s="232">
        <v>44866</v>
      </c>
      <c r="AN88" s="232">
        <v>44896</v>
      </c>
      <c r="AO88" s="232">
        <v>44927</v>
      </c>
      <c r="AP88" s="232">
        <v>44958</v>
      </c>
      <c r="AQ88" s="232">
        <v>44986</v>
      </c>
      <c r="AR88" s="232">
        <v>45017</v>
      </c>
      <c r="AS88" s="232">
        <v>45047</v>
      </c>
      <c r="AT88" s="232">
        <v>45078</v>
      </c>
      <c r="AU88" s="232">
        <v>45108</v>
      </c>
      <c r="AV88" s="232">
        <v>45139</v>
      </c>
      <c r="AW88" s="232">
        <v>45170</v>
      </c>
      <c r="AX88" s="232">
        <v>45200</v>
      </c>
      <c r="AY88" s="232">
        <v>45231</v>
      </c>
      <c r="AZ88" s="232">
        <v>45261</v>
      </c>
      <c r="BA88" s="232">
        <v>45292</v>
      </c>
      <c r="BB88" s="232">
        <v>45323</v>
      </c>
      <c r="BC88" s="232">
        <v>45352</v>
      </c>
      <c r="BD88" s="232">
        <v>45383</v>
      </c>
      <c r="BE88" s="232">
        <v>45413</v>
      </c>
      <c r="BF88" s="232">
        <v>45444</v>
      </c>
      <c r="BG88" s="232">
        <v>45474</v>
      </c>
      <c r="BH88" s="232">
        <v>45505</v>
      </c>
      <c r="BI88" s="232">
        <v>45536</v>
      </c>
      <c r="BJ88" s="232">
        <v>45566</v>
      </c>
      <c r="BK88" s="232">
        <v>45597</v>
      </c>
      <c r="BL88" s="232">
        <v>45627</v>
      </c>
      <c r="BM88" s="232">
        <v>45658</v>
      </c>
      <c r="BN88" s="232">
        <v>45689</v>
      </c>
      <c r="BO88" s="232">
        <v>45717</v>
      </c>
      <c r="BP88" s="232">
        <v>45748</v>
      </c>
      <c r="BQ88" s="232">
        <v>45778</v>
      </c>
      <c r="BR88" s="232">
        <v>45809</v>
      </c>
      <c r="BS88" s="232">
        <v>45839</v>
      </c>
      <c r="BT88" s="232">
        <v>45870</v>
      </c>
      <c r="BU88" s="232">
        <v>45901</v>
      </c>
      <c r="BV88" s="232">
        <v>45931</v>
      </c>
      <c r="BW88" s="232">
        <v>45962</v>
      </c>
      <c r="BX88" s="232">
        <v>45992</v>
      </c>
      <c r="BY88" s="232">
        <v>46023</v>
      </c>
      <c r="BZ88" s="232">
        <v>46054</v>
      </c>
      <c r="CA88" s="232">
        <v>46082</v>
      </c>
      <c r="CB88" s="232">
        <v>46113</v>
      </c>
      <c r="CC88" s="232">
        <v>46143</v>
      </c>
      <c r="CD88" s="232">
        <v>46174</v>
      </c>
      <c r="CE88" s="232">
        <v>46204</v>
      </c>
      <c r="CF88" s="232">
        <v>46235</v>
      </c>
      <c r="CG88" s="232">
        <v>46266</v>
      </c>
      <c r="CH88" s="232">
        <v>46296</v>
      </c>
      <c r="CI88" s="232">
        <v>46327</v>
      </c>
      <c r="CJ88" s="232">
        <v>46357</v>
      </c>
      <c r="CK88" s="232">
        <v>46388</v>
      </c>
      <c r="CL88" s="232">
        <v>46419</v>
      </c>
      <c r="CM88" s="232">
        <v>46447</v>
      </c>
      <c r="CN88" s="232">
        <v>46478</v>
      </c>
      <c r="CO88" s="232">
        <v>46508</v>
      </c>
      <c r="CP88" s="232">
        <v>46539</v>
      </c>
      <c r="CQ88" s="232">
        <v>46569</v>
      </c>
      <c r="CR88" s="232">
        <v>46600</v>
      </c>
      <c r="CS88" s="232">
        <v>46631</v>
      </c>
      <c r="CT88" s="232">
        <v>46661</v>
      </c>
      <c r="CU88" s="232">
        <v>46692</v>
      </c>
      <c r="CV88" s="248">
        <v>46722</v>
      </c>
    </row>
    <row r="89" spans="1:100" s="1" customFormat="1" ht="16.8" customHeight="1" outlineLevel="1" x14ac:dyDescent="0.2">
      <c r="A89" s="274"/>
      <c r="B89" s="2" t="s">
        <v>58</v>
      </c>
      <c r="C89" s="61">
        <f>SUM(D89:DM89)/SUM($D89:DM89)</f>
        <v>1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f t="shared" ref="Q89:Z93" si="254">E51</f>
        <v>0</v>
      </c>
      <c r="R89" s="6">
        <f t="shared" si="254"/>
        <v>0</v>
      </c>
      <c r="S89" s="6">
        <f t="shared" si="254"/>
        <v>0</v>
      </c>
      <c r="T89" s="6">
        <f t="shared" si="254"/>
        <v>0</v>
      </c>
      <c r="U89" s="6">
        <f t="shared" si="254"/>
        <v>0</v>
      </c>
      <c r="V89" s="6">
        <f t="shared" si="254"/>
        <v>0</v>
      </c>
      <c r="W89" s="6">
        <f t="shared" si="254"/>
        <v>0</v>
      </c>
      <c r="X89" s="6">
        <f t="shared" si="254"/>
        <v>0</v>
      </c>
      <c r="Y89" s="6">
        <f t="shared" si="254"/>
        <v>20000</v>
      </c>
      <c r="Z89" s="6">
        <f t="shared" si="254"/>
        <v>14000</v>
      </c>
      <c r="AA89" s="6">
        <f t="shared" ref="AA89:AJ93" si="255">O51</f>
        <v>14000</v>
      </c>
      <c r="AB89" s="6">
        <f t="shared" si="255"/>
        <v>14000</v>
      </c>
      <c r="AC89" s="6">
        <f t="shared" si="255"/>
        <v>14000</v>
      </c>
      <c r="AD89" s="6">
        <f t="shared" si="255"/>
        <v>14000</v>
      </c>
      <c r="AE89" s="6">
        <f t="shared" si="255"/>
        <v>14000</v>
      </c>
      <c r="AF89" s="6">
        <f t="shared" si="255"/>
        <v>14000</v>
      </c>
      <c r="AG89" s="6">
        <f t="shared" si="255"/>
        <v>14000</v>
      </c>
      <c r="AH89" s="6">
        <f t="shared" si="255"/>
        <v>14000</v>
      </c>
      <c r="AI89" s="6">
        <f t="shared" si="255"/>
        <v>14000</v>
      </c>
      <c r="AJ89" s="6">
        <f t="shared" si="255"/>
        <v>14000</v>
      </c>
      <c r="AK89" s="6">
        <f t="shared" ref="AK89:AT93" si="256">Y51</f>
        <v>14000</v>
      </c>
      <c r="AL89" s="6">
        <f t="shared" si="256"/>
        <v>14420</v>
      </c>
      <c r="AM89" s="6">
        <f t="shared" si="256"/>
        <v>14420</v>
      </c>
      <c r="AN89" s="6">
        <f t="shared" si="256"/>
        <v>14420</v>
      </c>
      <c r="AO89" s="6">
        <f t="shared" si="256"/>
        <v>14420</v>
      </c>
      <c r="AP89" s="6">
        <f t="shared" si="256"/>
        <v>14420</v>
      </c>
      <c r="AQ89" s="6">
        <f t="shared" si="256"/>
        <v>14420</v>
      </c>
      <c r="AR89" s="6">
        <f t="shared" si="256"/>
        <v>14420</v>
      </c>
      <c r="AS89" s="6">
        <f t="shared" si="256"/>
        <v>14420</v>
      </c>
      <c r="AT89" s="6">
        <f t="shared" si="256"/>
        <v>14420</v>
      </c>
      <c r="AU89" s="6">
        <f t="shared" ref="AU89:BD93" si="257">AI51</f>
        <v>14420</v>
      </c>
      <c r="AV89" s="6">
        <f t="shared" si="257"/>
        <v>14420</v>
      </c>
      <c r="AW89" s="6">
        <f t="shared" si="257"/>
        <v>14420</v>
      </c>
      <c r="AX89" s="6">
        <f t="shared" si="257"/>
        <v>14852.6</v>
      </c>
      <c r="AY89" s="6">
        <f t="shared" si="257"/>
        <v>14852.6</v>
      </c>
      <c r="AZ89" s="6">
        <f t="shared" si="257"/>
        <v>14852.6</v>
      </c>
      <c r="BA89" s="6">
        <f t="shared" si="257"/>
        <v>14852.6</v>
      </c>
      <c r="BB89" s="6">
        <f t="shared" si="257"/>
        <v>14852.6</v>
      </c>
      <c r="BC89" s="6">
        <f t="shared" si="257"/>
        <v>14852.6</v>
      </c>
      <c r="BD89" s="6">
        <f t="shared" si="257"/>
        <v>14852.6</v>
      </c>
      <c r="BE89" s="6">
        <f t="shared" ref="BE89:BN93" si="258">AS51</f>
        <v>14852.6</v>
      </c>
      <c r="BF89" s="6">
        <f t="shared" si="258"/>
        <v>14852.6</v>
      </c>
      <c r="BG89" s="6">
        <f t="shared" si="258"/>
        <v>14852.6</v>
      </c>
      <c r="BH89" s="6">
        <f t="shared" si="258"/>
        <v>14852.6</v>
      </c>
      <c r="BI89" s="6">
        <f t="shared" si="258"/>
        <v>14852.6</v>
      </c>
      <c r="BJ89" s="6">
        <f t="shared" si="258"/>
        <v>15298.178</v>
      </c>
      <c r="BK89" s="6">
        <f t="shared" si="258"/>
        <v>15298.178</v>
      </c>
      <c r="BL89" s="6">
        <f t="shared" si="258"/>
        <v>15298.178</v>
      </c>
      <c r="BM89" s="6">
        <f t="shared" si="258"/>
        <v>15298.178</v>
      </c>
      <c r="BN89" s="6">
        <f t="shared" si="258"/>
        <v>15298.178</v>
      </c>
      <c r="BO89" s="6">
        <f t="shared" ref="BO89:BX93" si="259">BC51</f>
        <v>15298.178</v>
      </c>
      <c r="BP89" s="6">
        <f t="shared" si="259"/>
        <v>15298.178</v>
      </c>
      <c r="BQ89" s="6">
        <f t="shared" si="259"/>
        <v>15298.178</v>
      </c>
      <c r="BR89" s="6">
        <f t="shared" si="259"/>
        <v>15298.178</v>
      </c>
      <c r="BS89" s="6">
        <f t="shared" si="259"/>
        <v>15298.178</v>
      </c>
      <c r="BT89" s="6">
        <f t="shared" si="259"/>
        <v>15298.178</v>
      </c>
      <c r="BU89" s="6">
        <f t="shared" si="259"/>
        <v>15298.178</v>
      </c>
      <c r="BV89" s="6">
        <f t="shared" si="259"/>
        <v>15757.12334</v>
      </c>
      <c r="BW89" s="6">
        <f t="shared" si="259"/>
        <v>15757.12334</v>
      </c>
      <c r="BX89" s="6">
        <f t="shared" si="259"/>
        <v>15757.12334</v>
      </c>
      <c r="BY89" s="6">
        <f t="shared" ref="BY89:CQ89" si="260">BM51</f>
        <v>15757.12334</v>
      </c>
      <c r="BZ89" s="6">
        <f t="shared" si="260"/>
        <v>15757.12334</v>
      </c>
      <c r="CA89" s="6">
        <f t="shared" si="260"/>
        <v>15757.12334</v>
      </c>
      <c r="CB89" s="6">
        <f t="shared" si="260"/>
        <v>15757.12334</v>
      </c>
      <c r="CC89" s="6">
        <f t="shared" si="260"/>
        <v>15757.12334</v>
      </c>
      <c r="CD89" s="6">
        <f t="shared" si="260"/>
        <v>15757.12334</v>
      </c>
      <c r="CE89" s="6">
        <f t="shared" si="260"/>
        <v>15757.12334</v>
      </c>
      <c r="CF89" s="6">
        <f t="shared" si="260"/>
        <v>15757.12334</v>
      </c>
      <c r="CG89" s="6">
        <f t="shared" si="260"/>
        <v>15757.12334</v>
      </c>
      <c r="CH89" s="6">
        <f t="shared" si="260"/>
        <v>0</v>
      </c>
      <c r="CI89" s="6">
        <f t="shared" si="260"/>
        <v>0</v>
      </c>
      <c r="CJ89" s="6">
        <f t="shared" si="260"/>
        <v>0</v>
      </c>
      <c r="CK89" s="6">
        <f t="shared" si="260"/>
        <v>0</v>
      </c>
      <c r="CL89" s="6">
        <f t="shared" si="260"/>
        <v>0</v>
      </c>
      <c r="CM89" s="6">
        <f t="shared" si="260"/>
        <v>0</v>
      </c>
      <c r="CN89" s="6">
        <f t="shared" si="260"/>
        <v>0</v>
      </c>
      <c r="CO89" s="6">
        <f t="shared" si="260"/>
        <v>0</v>
      </c>
      <c r="CP89" s="6">
        <f t="shared" si="260"/>
        <v>0</v>
      </c>
      <c r="CQ89" s="6">
        <f t="shared" si="260"/>
        <v>0</v>
      </c>
      <c r="CR89" s="11"/>
      <c r="CS89" s="11"/>
      <c r="CT89" s="11"/>
      <c r="CU89" s="11"/>
      <c r="CV89" s="24"/>
    </row>
    <row r="90" spans="1:100" s="1" customFormat="1" ht="16.8" customHeight="1" outlineLevel="1" x14ac:dyDescent="0.2">
      <c r="A90" s="274"/>
      <c r="B90" s="5" t="s">
        <v>59</v>
      </c>
      <c r="C90" s="61">
        <f>SUM(D90:DM90)/SUM($D89:DM89)</f>
        <v>-0.43862784153742612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f t="shared" si="254"/>
        <v>0</v>
      </c>
      <c r="R90" s="6">
        <f t="shared" si="254"/>
        <v>0</v>
      </c>
      <c r="S90" s="6">
        <f t="shared" si="254"/>
        <v>0</v>
      </c>
      <c r="T90" s="6">
        <f t="shared" si="254"/>
        <v>0</v>
      </c>
      <c r="U90" s="6">
        <f t="shared" si="254"/>
        <v>0</v>
      </c>
      <c r="V90" s="6">
        <f t="shared" si="254"/>
        <v>0</v>
      </c>
      <c r="W90" s="6">
        <f t="shared" si="254"/>
        <v>0</v>
      </c>
      <c r="X90" s="6">
        <f t="shared" si="254"/>
        <v>0</v>
      </c>
      <c r="Y90" s="6">
        <f t="shared" si="254"/>
        <v>-400000</v>
      </c>
      <c r="Z90" s="6">
        <f t="shared" si="254"/>
        <v>0</v>
      </c>
      <c r="AA90" s="6">
        <f t="shared" si="255"/>
        <v>0</v>
      </c>
      <c r="AB90" s="6">
        <f t="shared" si="255"/>
        <v>0</v>
      </c>
      <c r="AC90" s="6">
        <f t="shared" si="255"/>
        <v>0</v>
      </c>
      <c r="AD90" s="6">
        <f t="shared" si="255"/>
        <v>0</v>
      </c>
      <c r="AE90" s="6">
        <f t="shared" si="255"/>
        <v>0</v>
      </c>
      <c r="AF90" s="6">
        <f t="shared" si="255"/>
        <v>0</v>
      </c>
      <c r="AG90" s="6">
        <f t="shared" si="255"/>
        <v>0</v>
      </c>
      <c r="AH90" s="6">
        <f t="shared" si="255"/>
        <v>0</v>
      </c>
      <c r="AI90" s="6">
        <f t="shared" si="255"/>
        <v>0</v>
      </c>
      <c r="AJ90" s="6">
        <f t="shared" si="255"/>
        <v>0</v>
      </c>
      <c r="AK90" s="6">
        <f t="shared" si="256"/>
        <v>0</v>
      </c>
      <c r="AL90" s="6">
        <f t="shared" si="256"/>
        <v>0</v>
      </c>
      <c r="AM90" s="6">
        <f t="shared" si="256"/>
        <v>0</v>
      </c>
      <c r="AN90" s="6">
        <f t="shared" si="256"/>
        <v>0</v>
      </c>
      <c r="AO90" s="6">
        <f t="shared" si="256"/>
        <v>0</v>
      </c>
      <c r="AP90" s="6">
        <f t="shared" si="256"/>
        <v>0</v>
      </c>
      <c r="AQ90" s="6">
        <f t="shared" si="256"/>
        <v>0</v>
      </c>
      <c r="AR90" s="6">
        <f t="shared" si="256"/>
        <v>0</v>
      </c>
      <c r="AS90" s="6">
        <f t="shared" si="256"/>
        <v>0</v>
      </c>
      <c r="AT90" s="6">
        <f t="shared" si="256"/>
        <v>0</v>
      </c>
      <c r="AU90" s="6">
        <f t="shared" si="257"/>
        <v>0</v>
      </c>
      <c r="AV90" s="6">
        <f t="shared" si="257"/>
        <v>0</v>
      </c>
      <c r="AW90" s="6">
        <f t="shared" si="257"/>
        <v>0</v>
      </c>
      <c r="AX90" s="6">
        <f t="shared" si="257"/>
        <v>0</v>
      </c>
      <c r="AY90" s="6">
        <f t="shared" si="257"/>
        <v>0</v>
      </c>
      <c r="AZ90" s="6">
        <f t="shared" si="257"/>
        <v>0</v>
      </c>
      <c r="BA90" s="6">
        <f t="shared" si="257"/>
        <v>0</v>
      </c>
      <c r="BB90" s="6">
        <f t="shared" si="257"/>
        <v>0</v>
      </c>
      <c r="BC90" s="6">
        <f t="shared" si="257"/>
        <v>0</v>
      </c>
      <c r="BD90" s="6">
        <f t="shared" si="257"/>
        <v>0</v>
      </c>
      <c r="BE90" s="6">
        <f t="shared" si="258"/>
        <v>0</v>
      </c>
      <c r="BF90" s="6">
        <f t="shared" si="258"/>
        <v>0</v>
      </c>
      <c r="BG90" s="6">
        <f t="shared" si="258"/>
        <v>0</v>
      </c>
      <c r="BH90" s="6">
        <f t="shared" si="258"/>
        <v>0</v>
      </c>
      <c r="BI90" s="6">
        <f t="shared" si="258"/>
        <v>0</v>
      </c>
      <c r="BJ90" s="6">
        <f t="shared" si="258"/>
        <v>0</v>
      </c>
      <c r="BK90" s="6">
        <f t="shared" si="258"/>
        <v>0</v>
      </c>
      <c r="BL90" s="6">
        <f t="shared" si="258"/>
        <v>0</v>
      </c>
      <c r="BM90" s="6">
        <f t="shared" si="258"/>
        <v>0</v>
      </c>
      <c r="BN90" s="6">
        <f t="shared" si="258"/>
        <v>0</v>
      </c>
      <c r="BO90" s="6">
        <f t="shared" si="259"/>
        <v>0</v>
      </c>
      <c r="BP90" s="6">
        <f t="shared" si="259"/>
        <v>0</v>
      </c>
      <c r="BQ90" s="6">
        <f t="shared" si="259"/>
        <v>0</v>
      </c>
      <c r="BR90" s="6">
        <f t="shared" si="259"/>
        <v>0</v>
      </c>
      <c r="BS90" s="6">
        <f t="shared" si="259"/>
        <v>0</v>
      </c>
      <c r="BT90" s="6">
        <f t="shared" si="259"/>
        <v>0</v>
      </c>
      <c r="BU90" s="6">
        <f t="shared" si="259"/>
        <v>0</v>
      </c>
      <c r="BV90" s="6">
        <f t="shared" si="259"/>
        <v>0</v>
      </c>
      <c r="BW90" s="6">
        <f t="shared" si="259"/>
        <v>0</v>
      </c>
      <c r="BX90" s="6">
        <f t="shared" si="259"/>
        <v>0</v>
      </c>
      <c r="BY90" s="6">
        <f t="shared" ref="BY90:CQ90" si="261">BM52</f>
        <v>0</v>
      </c>
      <c r="BZ90" s="6">
        <f t="shared" si="261"/>
        <v>0</v>
      </c>
      <c r="CA90" s="6">
        <f t="shared" si="261"/>
        <v>0</v>
      </c>
      <c r="CB90" s="6">
        <f t="shared" si="261"/>
        <v>0</v>
      </c>
      <c r="CC90" s="6">
        <f t="shared" si="261"/>
        <v>0</v>
      </c>
      <c r="CD90" s="6">
        <f t="shared" si="261"/>
        <v>0</v>
      </c>
      <c r="CE90" s="6">
        <f t="shared" si="261"/>
        <v>0</v>
      </c>
      <c r="CF90" s="6">
        <f t="shared" si="261"/>
        <v>0</v>
      </c>
      <c r="CG90" s="6">
        <f t="shared" si="261"/>
        <v>0</v>
      </c>
      <c r="CH90" s="6">
        <f t="shared" si="261"/>
        <v>0</v>
      </c>
      <c r="CI90" s="6">
        <f t="shared" si="261"/>
        <v>0</v>
      </c>
      <c r="CJ90" s="6">
        <f t="shared" si="261"/>
        <v>0</v>
      </c>
      <c r="CK90" s="6">
        <f t="shared" si="261"/>
        <v>0</v>
      </c>
      <c r="CL90" s="6">
        <f t="shared" si="261"/>
        <v>0</v>
      </c>
      <c r="CM90" s="6">
        <f t="shared" si="261"/>
        <v>0</v>
      </c>
      <c r="CN90" s="6">
        <f t="shared" si="261"/>
        <v>0</v>
      </c>
      <c r="CO90" s="6">
        <f t="shared" si="261"/>
        <v>0</v>
      </c>
      <c r="CP90" s="6">
        <f t="shared" si="261"/>
        <v>0</v>
      </c>
      <c r="CQ90" s="6">
        <f t="shared" si="261"/>
        <v>0</v>
      </c>
      <c r="CR90" s="11"/>
      <c r="CS90" s="11"/>
      <c r="CT90" s="11"/>
      <c r="CU90" s="11"/>
      <c r="CV90" s="24"/>
    </row>
    <row r="91" spans="1:100" s="1" customFormat="1" ht="16.8" customHeight="1" outlineLevel="1" x14ac:dyDescent="0.2">
      <c r="A91" s="274"/>
      <c r="B91" s="5" t="s">
        <v>60</v>
      </c>
      <c r="C91" s="61">
        <f>SUM(D91:DM91)/SUM($D89:DM89)</f>
        <v>-4.9999999999999996E-2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f t="shared" si="254"/>
        <v>0</v>
      </c>
      <c r="R91" s="6">
        <f t="shared" si="254"/>
        <v>0</v>
      </c>
      <c r="S91" s="6">
        <f t="shared" si="254"/>
        <v>0</v>
      </c>
      <c r="T91" s="6">
        <f t="shared" si="254"/>
        <v>0</v>
      </c>
      <c r="U91" s="6">
        <f t="shared" si="254"/>
        <v>0</v>
      </c>
      <c r="V91" s="6">
        <f t="shared" si="254"/>
        <v>0</v>
      </c>
      <c r="W91" s="6">
        <f t="shared" si="254"/>
        <v>0</v>
      </c>
      <c r="X91" s="6">
        <f t="shared" si="254"/>
        <v>0</v>
      </c>
      <c r="Y91" s="6">
        <f t="shared" si="254"/>
        <v>-1000</v>
      </c>
      <c r="Z91" s="6">
        <f t="shared" si="254"/>
        <v>-700</v>
      </c>
      <c r="AA91" s="6">
        <f t="shared" si="255"/>
        <v>-700</v>
      </c>
      <c r="AB91" s="6">
        <f t="shared" si="255"/>
        <v>-700</v>
      </c>
      <c r="AC91" s="6">
        <f t="shared" si="255"/>
        <v>-700</v>
      </c>
      <c r="AD91" s="6">
        <f t="shared" si="255"/>
        <v>-700</v>
      </c>
      <c r="AE91" s="6">
        <f t="shared" si="255"/>
        <v>-700</v>
      </c>
      <c r="AF91" s="6">
        <f t="shared" si="255"/>
        <v>-700</v>
      </c>
      <c r="AG91" s="6">
        <f t="shared" si="255"/>
        <v>-700</v>
      </c>
      <c r="AH91" s="6">
        <f t="shared" si="255"/>
        <v>-700</v>
      </c>
      <c r="AI91" s="6">
        <f t="shared" si="255"/>
        <v>-700</v>
      </c>
      <c r="AJ91" s="6">
        <f t="shared" si="255"/>
        <v>-700</v>
      </c>
      <c r="AK91" s="6">
        <f t="shared" si="256"/>
        <v>-700</v>
      </c>
      <c r="AL91" s="6">
        <f t="shared" si="256"/>
        <v>-721</v>
      </c>
      <c r="AM91" s="6">
        <f t="shared" si="256"/>
        <v>-721</v>
      </c>
      <c r="AN91" s="6">
        <f t="shared" si="256"/>
        <v>-721</v>
      </c>
      <c r="AO91" s="6">
        <f t="shared" si="256"/>
        <v>-721</v>
      </c>
      <c r="AP91" s="6">
        <f t="shared" si="256"/>
        <v>-721</v>
      </c>
      <c r="AQ91" s="6">
        <f t="shared" si="256"/>
        <v>-721</v>
      </c>
      <c r="AR91" s="6">
        <f t="shared" si="256"/>
        <v>-721</v>
      </c>
      <c r="AS91" s="6">
        <f t="shared" si="256"/>
        <v>-721</v>
      </c>
      <c r="AT91" s="6">
        <f t="shared" si="256"/>
        <v>-721</v>
      </c>
      <c r="AU91" s="6">
        <f t="shared" si="257"/>
        <v>-721</v>
      </c>
      <c r="AV91" s="6">
        <f t="shared" si="257"/>
        <v>-721</v>
      </c>
      <c r="AW91" s="6">
        <f t="shared" si="257"/>
        <v>-721</v>
      </c>
      <c r="AX91" s="6">
        <f t="shared" si="257"/>
        <v>-742.63000000000011</v>
      </c>
      <c r="AY91" s="6">
        <f t="shared" si="257"/>
        <v>-742.63000000000011</v>
      </c>
      <c r="AZ91" s="6">
        <f t="shared" si="257"/>
        <v>-742.63000000000011</v>
      </c>
      <c r="BA91" s="6">
        <f t="shared" si="257"/>
        <v>-742.63000000000011</v>
      </c>
      <c r="BB91" s="6">
        <f t="shared" si="257"/>
        <v>-742.63000000000011</v>
      </c>
      <c r="BC91" s="6">
        <f t="shared" si="257"/>
        <v>-742.63000000000011</v>
      </c>
      <c r="BD91" s="6">
        <f t="shared" si="257"/>
        <v>-742.63000000000011</v>
      </c>
      <c r="BE91" s="6">
        <f t="shared" si="258"/>
        <v>-742.63000000000011</v>
      </c>
      <c r="BF91" s="6">
        <f t="shared" si="258"/>
        <v>-742.63000000000011</v>
      </c>
      <c r="BG91" s="6">
        <f t="shared" si="258"/>
        <v>-742.63000000000011</v>
      </c>
      <c r="BH91" s="6">
        <f t="shared" si="258"/>
        <v>-742.63000000000011</v>
      </c>
      <c r="BI91" s="6">
        <f t="shared" si="258"/>
        <v>-742.63000000000011</v>
      </c>
      <c r="BJ91" s="6">
        <f t="shared" si="258"/>
        <v>-764.90890000000002</v>
      </c>
      <c r="BK91" s="6">
        <f t="shared" si="258"/>
        <v>-764.90890000000002</v>
      </c>
      <c r="BL91" s="6">
        <f t="shared" si="258"/>
        <v>-764.90890000000002</v>
      </c>
      <c r="BM91" s="6">
        <f t="shared" si="258"/>
        <v>-764.90890000000002</v>
      </c>
      <c r="BN91" s="6">
        <f t="shared" si="258"/>
        <v>-764.90890000000002</v>
      </c>
      <c r="BO91" s="6">
        <f t="shared" si="259"/>
        <v>-764.90890000000002</v>
      </c>
      <c r="BP91" s="6">
        <f t="shared" si="259"/>
        <v>-764.90890000000002</v>
      </c>
      <c r="BQ91" s="6">
        <f t="shared" si="259"/>
        <v>-764.90890000000002</v>
      </c>
      <c r="BR91" s="6">
        <f t="shared" si="259"/>
        <v>-764.90890000000002</v>
      </c>
      <c r="BS91" s="6">
        <f t="shared" si="259"/>
        <v>-764.90890000000002</v>
      </c>
      <c r="BT91" s="6">
        <f t="shared" si="259"/>
        <v>-764.90890000000002</v>
      </c>
      <c r="BU91" s="6">
        <f t="shared" si="259"/>
        <v>-764.90890000000002</v>
      </c>
      <c r="BV91" s="6">
        <f t="shared" si="259"/>
        <v>-787.85616700000003</v>
      </c>
      <c r="BW91" s="6">
        <f t="shared" si="259"/>
        <v>-787.85616700000003</v>
      </c>
      <c r="BX91" s="6">
        <f t="shared" si="259"/>
        <v>-787.85616700000003</v>
      </c>
      <c r="BY91" s="6">
        <f t="shared" ref="BY91:CQ91" si="262">BM53</f>
        <v>-787.85616700000003</v>
      </c>
      <c r="BZ91" s="6">
        <f t="shared" si="262"/>
        <v>-787.85616700000003</v>
      </c>
      <c r="CA91" s="6">
        <f t="shared" si="262"/>
        <v>-787.85616700000003</v>
      </c>
      <c r="CB91" s="6">
        <f t="shared" si="262"/>
        <v>-787.85616700000003</v>
      </c>
      <c r="CC91" s="6">
        <f t="shared" si="262"/>
        <v>-787.85616700000003</v>
      </c>
      <c r="CD91" s="6">
        <f t="shared" si="262"/>
        <v>-787.85616700000003</v>
      </c>
      <c r="CE91" s="6">
        <f t="shared" si="262"/>
        <v>-787.85616700000003</v>
      </c>
      <c r="CF91" s="6">
        <f t="shared" si="262"/>
        <v>-787.85616700000003</v>
      </c>
      <c r="CG91" s="6">
        <f t="shared" si="262"/>
        <v>-787.85616700000003</v>
      </c>
      <c r="CH91" s="6">
        <f t="shared" si="262"/>
        <v>0</v>
      </c>
      <c r="CI91" s="6">
        <f t="shared" si="262"/>
        <v>0</v>
      </c>
      <c r="CJ91" s="6">
        <f t="shared" si="262"/>
        <v>0</v>
      </c>
      <c r="CK91" s="6">
        <f t="shared" si="262"/>
        <v>0</v>
      </c>
      <c r="CL91" s="6">
        <f t="shared" si="262"/>
        <v>0</v>
      </c>
      <c r="CM91" s="6">
        <f t="shared" si="262"/>
        <v>0</v>
      </c>
      <c r="CN91" s="6">
        <f t="shared" si="262"/>
        <v>0</v>
      </c>
      <c r="CO91" s="6">
        <f t="shared" si="262"/>
        <v>0</v>
      </c>
      <c r="CP91" s="6">
        <f t="shared" si="262"/>
        <v>0</v>
      </c>
      <c r="CQ91" s="6">
        <f t="shared" si="262"/>
        <v>0</v>
      </c>
      <c r="CR91" s="11"/>
      <c r="CS91" s="11"/>
      <c r="CT91" s="11"/>
      <c r="CU91" s="11"/>
      <c r="CV91" s="24"/>
    </row>
    <row r="92" spans="1:100" s="1" customFormat="1" ht="16.8" customHeight="1" outlineLevel="1" x14ac:dyDescent="0.2">
      <c r="A92" s="274"/>
      <c r="B92" s="12" t="s">
        <v>61</v>
      </c>
      <c r="C92" s="61">
        <f>SUM(D92:DM92)/SUM($D89:DM89)</f>
        <v>-0.08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f t="shared" si="254"/>
        <v>0</v>
      </c>
      <c r="R92" s="6">
        <f t="shared" si="254"/>
        <v>0</v>
      </c>
      <c r="S92" s="6">
        <f t="shared" si="254"/>
        <v>0</v>
      </c>
      <c r="T92" s="6">
        <f t="shared" si="254"/>
        <v>0</v>
      </c>
      <c r="U92" s="6">
        <f t="shared" si="254"/>
        <v>0</v>
      </c>
      <c r="V92" s="6">
        <f t="shared" si="254"/>
        <v>0</v>
      </c>
      <c r="W92" s="6">
        <f t="shared" si="254"/>
        <v>0</v>
      </c>
      <c r="X92" s="6">
        <f t="shared" si="254"/>
        <v>0</v>
      </c>
      <c r="Y92" s="6">
        <f t="shared" si="254"/>
        <v>-1600</v>
      </c>
      <c r="Z92" s="6">
        <f t="shared" si="254"/>
        <v>-1120</v>
      </c>
      <c r="AA92" s="6">
        <f t="shared" si="255"/>
        <v>-1120</v>
      </c>
      <c r="AB92" s="6">
        <f t="shared" si="255"/>
        <v>-1120</v>
      </c>
      <c r="AC92" s="6">
        <f t="shared" si="255"/>
        <v>-1120</v>
      </c>
      <c r="AD92" s="6">
        <f t="shared" si="255"/>
        <v>-1120</v>
      </c>
      <c r="AE92" s="6">
        <f t="shared" si="255"/>
        <v>-1120</v>
      </c>
      <c r="AF92" s="6">
        <f t="shared" si="255"/>
        <v>-1120</v>
      </c>
      <c r="AG92" s="6">
        <f t="shared" si="255"/>
        <v>-1120</v>
      </c>
      <c r="AH92" s="6">
        <f t="shared" si="255"/>
        <v>-1120</v>
      </c>
      <c r="AI92" s="6">
        <f t="shared" si="255"/>
        <v>-1120</v>
      </c>
      <c r="AJ92" s="6">
        <f t="shared" si="255"/>
        <v>-1120</v>
      </c>
      <c r="AK92" s="6">
        <f t="shared" si="256"/>
        <v>-1120</v>
      </c>
      <c r="AL92" s="6">
        <f t="shared" si="256"/>
        <v>-1153.6000000000001</v>
      </c>
      <c r="AM92" s="6">
        <f t="shared" si="256"/>
        <v>-1153.6000000000001</v>
      </c>
      <c r="AN92" s="6">
        <f t="shared" si="256"/>
        <v>-1153.6000000000001</v>
      </c>
      <c r="AO92" s="6">
        <f t="shared" si="256"/>
        <v>-1153.6000000000001</v>
      </c>
      <c r="AP92" s="6">
        <f t="shared" si="256"/>
        <v>-1153.6000000000001</v>
      </c>
      <c r="AQ92" s="6">
        <f t="shared" si="256"/>
        <v>-1153.6000000000001</v>
      </c>
      <c r="AR92" s="6">
        <f t="shared" si="256"/>
        <v>-1153.6000000000001</v>
      </c>
      <c r="AS92" s="6">
        <f t="shared" si="256"/>
        <v>-1153.6000000000001</v>
      </c>
      <c r="AT92" s="6">
        <f t="shared" si="256"/>
        <v>-1153.6000000000001</v>
      </c>
      <c r="AU92" s="6">
        <f t="shared" si="257"/>
        <v>-1153.6000000000001</v>
      </c>
      <c r="AV92" s="6">
        <f t="shared" si="257"/>
        <v>-1153.6000000000001</v>
      </c>
      <c r="AW92" s="6">
        <f t="shared" si="257"/>
        <v>-1153.6000000000001</v>
      </c>
      <c r="AX92" s="6">
        <f t="shared" si="257"/>
        <v>-1188.2080000000001</v>
      </c>
      <c r="AY92" s="6">
        <f t="shared" si="257"/>
        <v>-1188.2080000000001</v>
      </c>
      <c r="AZ92" s="6">
        <f t="shared" si="257"/>
        <v>-1188.2080000000001</v>
      </c>
      <c r="BA92" s="6">
        <f t="shared" si="257"/>
        <v>-1188.2080000000001</v>
      </c>
      <c r="BB92" s="6">
        <f t="shared" si="257"/>
        <v>-1188.2080000000001</v>
      </c>
      <c r="BC92" s="6">
        <f t="shared" si="257"/>
        <v>-1188.2080000000001</v>
      </c>
      <c r="BD92" s="6">
        <f t="shared" si="257"/>
        <v>-1188.2080000000001</v>
      </c>
      <c r="BE92" s="6">
        <f t="shared" si="258"/>
        <v>-1188.2080000000001</v>
      </c>
      <c r="BF92" s="6">
        <f t="shared" si="258"/>
        <v>-1188.2080000000001</v>
      </c>
      <c r="BG92" s="6">
        <f t="shared" si="258"/>
        <v>-1188.2080000000001</v>
      </c>
      <c r="BH92" s="6">
        <f t="shared" si="258"/>
        <v>-1188.2080000000001</v>
      </c>
      <c r="BI92" s="6">
        <f t="shared" si="258"/>
        <v>-1188.2080000000001</v>
      </c>
      <c r="BJ92" s="6">
        <f t="shared" si="258"/>
        <v>-1223.8542400000001</v>
      </c>
      <c r="BK92" s="6">
        <f t="shared" si="258"/>
        <v>-1223.8542400000001</v>
      </c>
      <c r="BL92" s="6">
        <f t="shared" si="258"/>
        <v>-1223.8542400000001</v>
      </c>
      <c r="BM92" s="6">
        <f t="shared" si="258"/>
        <v>-1223.8542400000001</v>
      </c>
      <c r="BN92" s="6">
        <f t="shared" si="258"/>
        <v>-1223.8542400000001</v>
      </c>
      <c r="BO92" s="6">
        <f t="shared" si="259"/>
        <v>-1223.8542400000001</v>
      </c>
      <c r="BP92" s="6">
        <f t="shared" si="259"/>
        <v>-1223.8542400000001</v>
      </c>
      <c r="BQ92" s="6">
        <f t="shared" si="259"/>
        <v>-1223.8542400000001</v>
      </c>
      <c r="BR92" s="6">
        <f t="shared" si="259"/>
        <v>-1223.8542400000001</v>
      </c>
      <c r="BS92" s="6">
        <f t="shared" si="259"/>
        <v>-1223.8542400000001</v>
      </c>
      <c r="BT92" s="6">
        <f t="shared" si="259"/>
        <v>-1223.8542400000001</v>
      </c>
      <c r="BU92" s="6">
        <f t="shared" si="259"/>
        <v>-1223.8542400000001</v>
      </c>
      <c r="BV92" s="6">
        <f t="shared" si="259"/>
        <v>-1260.5698672000001</v>
      </c>
      <c r="BW92" s="6">
        <f t="shared" si="259"/>
        <v>-1260.5698672000001</v>
      </c>
      <c r="BX92" s="6">
        <f t="shared" si="259"/>
        <v>-1260.5698672000001</v>
      </c>
      <c r="BY92" s="6">
        <f t="shared" ref="BY92:CQ92" si="263">BM54</f>
        <v>-1260.5698672000001</v>
      </c>
      <c r="BZ92" s="6">
        <f t="shared" si="263"/>
        <v>-1260.5698672000001</v>
      </c>
      <c r="CA92" s="6">
        <f t="shared" si="263"/>
        <v>-1260.5698672000001</v>
      </c>
      <c r="CB92" s="6">
        <f t="shared" si="263"/>
        <v>-1260.5698672000001</v>
      </c>
      <c r="CC92" s="6">
        <f t="shared" si="263"/>
        <v>-1260.5698672000001</v>
      </c>
      <c r="CD92" s="6">
        <f t="shared" si="263"/>
        <v>-1260.5698672000001</v>
      </c>
      <c r="CE92" s="6">
        <f t="shared" si="263"/>
        <v>-1260.5698672000001</v>
      </c>
      <c r="CF92" s="6">
        <f t="shared" si="263"/>
        <v>-1260.5698672000001</v>
      </c>
      <c r="CG92" s="6">
        <f t="shared" si="263"/>
        <v>-1260.5698672000001</v>
      </c>
      <c r="CH92" s="6">
        <f t="shared" si="263"/>
        <v>0</v>
      </c>
      <c r="CI92" s="6">
        <f t="shared" si="263"/>
        <v>0</v>
      </c>
      <c r="CJ92" s="6">
        <f t="shared" si="263"/>
        <v>0</v>
      </c>
      <c r="CK92" s="6">
        <f t="shared" si="263"/>
        <v>0</v>
      </c>
      <c r="CL92" s="6">
        <f t="shared" si="263"/>
        <v>0</v>
      </c>
      <c r="CM92" s="6">
        <f t="shared" si="263"/>
        <v>0</v>
      </c>
      <c r="CN92" s="6">
        <f t="shared" si="263"/>
        <v>0</v>
      </c>
      <c r="CO92" s="6">
        <f t="shared" si="263"/>
        <v>0</v>
      </c>
      <c r="CP92" s="6">
        <f t="shared" si="263"/>
        <v>0</v>
      </c>
      <c r="CQ92" s="6">
        <f t="shared" si="263"/>
        <v>0</v>
      </c>
      <c r="CR92" s="11"/>
      <c r="CS92" s="11"/>
      <c r="CT92" s="11"/>
      <c r="CU92" s="11"/>
      <c r="CV92" s="24"/>
    </row>
    <row r="93" spans="1:100" s="1" customFormat="1" ht="16.8" customHeight="1" outlineLevel="1" thickBot="1" x14ac:dyDescent="0.25">
      <c r="A93" s="274">
        <f>NPV((1+'Budget New Projetcts'!$C$7)^(1/12)-1,'Cashflow New Projects'!D93:CV93)</f>
        <v>257585.5939140569</v>
      </c>
      <c r="B93" s="5" t="s">
        <v>62</v>
      </c>
      <c r="C93" s="61">
        <f>SUM(D93:DM93)/SUM($D89:DM89)</f>
        <v>0.43137215846257376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f t="shared" si="254"/>
        <v>0</v>
      </c>
      <c r="R93" s="6">
        <f t="shared" si="254"/>
        <v>0</v>
      </c>
      <c r="S93" s="6">
        <f t="shared" si="254"/>
        <v>0</v>
      </c>
      <c r="T93" s="6">
        <f t="shared" si="254"/>
        <v>0</v>
      </c>
      <c r="U93" s="6">
        <f t="shared" si="254"/>
        <v>0</v>
      </c>
      <c r="V93" s="6">
        <f t="shared" si="254"/>
        <v>0</v>
      </c>
      <c r="W93" s="6">
        <f t="shared" si="254"/>
        <v>0</v>
      </c>
      <c r="X93" s="6">
        <f t="shared" si="254"/>
        <v>0</v>
      </c>
      <c r="Y93" s="6">
        <f t="shared" si="254"/>
        <v>-382600</v>
      </c>
      <c r="Z93" s="6">
        <f t="shared" si="254"/>
        <v>12180</v>
      </c>
      <c r="AA93" s="6">
        <f t="shared" si="255"/>
        <v>12180</v>
      </c>
      <c r="AB93" s="6">
        <f t="shared" si="255"/>
        <v>12180</v>
      </c>
      <c r="AC93" s="6">
        <f t="shared" si="255"/>
        <v>12180</v>
      </c>
      <c r="AD93" s="6">
        <f t="shared" si="255"/>
        <v>12180</v>
      </c>
      <c r="AE93" s="6">
        <f t="shared" si="255"/>
        <v>12180</v>
      </c>
      <c r="AF93" s="6">
        <f t="shared" si="255"/>
        <v>12180</v>
      </c>
      <c r="AG93" s="6">
        <f t="shared" si="255"/>
        <v>12180</v>
      </c>
      <c r="AH93" s="6">
        <f t="shared" si="255"/>
        <v>12180</v>
      </c>
      <c r="AI93" s="6">
        <f t="shared" si="255"/>
        <v>12180</v>
      </c>
      <c r="AJ93" s="6">
        <f t="shared" si="255"/>
        <v>12180</v>
      </c>
      <c r="AK93" s="6">
        <f t="shared" si="256"/>
        <v>12180</v>
      </c>
      <c r="AL93" s="6">
        <f t="shared" si="256"/>
        <v>12545.4</v>
      </c>
      <c r="AM93" s="6">
        <f t="shared" si="256"/>
        <v>12545.4</v>
      </c>
      <c r="AN93" s="6">
        <f t="shared" si="256"/>
        <v>12545.4</v>
      </c>
      <c r="AO93" s="6">
        <f t="shared" si="256"/>
        <v>12545.4</v>
      </c>
      <c r="AP93" s="6">
        <f t="shared" si="256"/>
        <v>12545.4</v>
      </c>
      <c r="AQ93" s="6">
        <f t="shared" si="256"/>
        <v>12545.4</v>
      </c>
      <c r="AR93" s="6">
        <f t="shared" si="256"/>
        <v>12545.4</v>
      </c>
      <c r="AS93" s="6">
        <f t="shared" si="256"/>
        <v>12545.4</v>
      </c>
      <c r="AT93" s="6">
        <f t="shared" si="256"/>
        <v>12545.4</v>
      </c>
      <c r="AU93" s="6">
        <f t="shared" si="257"/>
        <v>12545.4</v>
      </c>
      <c r="AV93" s="6">
        <f t="shared" si="257"/>
        <v>12545.4</v>
      </c>
      <c r="AW93" s="6">
        <f t="shared" si="257"/>
        <v>12545.4</v>
      </c>
      <c r="AX93" s="6">
        <f t="shared" si="257"/>
        <v>12921.762000000001</v>
      </c>
      <c r="AY93" s="6">
        <f t="shared" si="257"/>
        <v>12921.762000000001</v>
      </c>
      <c r="AZ93" s="6">
        <f t="shared" si="257"/>
        <v>12921.762000000001</v>
      </c>
      <c r="BA93" s="6">
        <f t="shared" si="257"/>
        <v>12921.762000000001</v>
      </c>
      <c r="BB93" s="6">
        <f t="shared" si="257"/>
        <v>12921.762000000001</v>
      </c>
      <c r="BC93" s="6">
        <f t="shared" si="257"/>
        <v>12921.762000000001</v>
      </c>
      <c r="BD93" s="6">
        <f t="shared" si="257"/>
        <v>12921.762000000001</v>
      </c>
      <c r="BE93" s="6">
        <f t="shared" si="258"/>
        <v>12921.762000000001</v>
      </c>
      <c r="BF93" s="6">
        <f t="shared" si="258"/>
        <v>12921.762000000001</v>
      </c>
      <c r="BG93" s="6">
        <f t="shared" si="258"/>
        <v>12921.762000000001</v>
      </c>
      <c r="BH93" s="6">
        <f t="shared" si="258"/>
        <v>12921.762000000001</v>
      </c>
      <c r="BI93" s="6">
        <f t="shared" si="258"/>
        <v>12921.762000000001</v>
      </c>
      <c r="BJ93" s="6">
        <f t="shared" si="258"/>
        <v>13309.414859999999</v>
      </c>
      <c r="BK93" s="6">
        <f t="shared" si="258"/>
        <v>13309.414859999999</v>
      </c>
      <c r="BL93" s="6">
        <f t="shared" si="258"/>
        <v>13309.414859999999</v>
      </c>
      <c r="BM93" s="6">
        <f t="shared" si="258"/>
        <v>13309.414859999999</v>
      </c>
      <c r="BN93" s="6">
        <f t="shared" si="258"/>
        <v>13309.414859999999</v>
      </c>
      <c r="BO93" s="6">
        <f t="shared" si="259"/>
        <v>13309.414859999999</v>
      </c>
      <c r="BP93" s="6">
        <f t="shared" si="259"/>
        <v>13309.414859999999</v>
      </c>
      <c r="BQ93" s="6">
        <f t="shared" si="259"/>
        <v>13309.414859999999</v>
      </c>
      <c r="BR93" s="6">
        <f t="shared" si="259"/>
        <v>13309.414859999999</v>
      </c>
      <c r="BS93" s="6">
        <f t="shared" si="259"/>
        <v>13309.414859999999</v>
      </c>
      <c r="BT93" s="6">
        <f t="shared" si="259"/>
        <v>13309.414859999999</v>
      </c>
      <c r="BU93" s="6">
        <f t="shared" si="259"/>
        <v>13309.414859999999</v>
      </c>
      <c r="BV93" s="6">
        <f t="shared" si="259"/>
        <v>13708.6973058</v>
      </c>
      <c r="BW93" s="6">
        <f t="shared" si="259"/>
        <v>13708.6973058</v>
      </c>
      <c r="BX93" s="6">
        <f t="shared" si="259"/>
        <v>13708.6973058</v>
      </c>
      <c r="BY93" s="6">
        <f t="shared" ref="BY93:CQ93" si="264">BM55</f>
        <v>13708.6973058</v>
      </c>
      <c r="BZ93" s="6">
        <f t="shared" si="264"/>
        <v>13708.6973058</v>
      </c>
      <c r="CA93" s="6">
        <f t="shared" si="264"/>
        <v>13708.6973058</v>
      </c>
      <c r="CB93" s="6">
        <f t="shared" si="264"/>
        <v>13708.6973058</v>
      </c>
      <c r="CC93" s="6">
        <f t="shared" si="264"/>
        <v>13708.6973058</v>
      </c>
      <c r="CD93" s="6">
        <f t="shared" si="264"/>
        <v>13708.6973058</v>
      </c>
      <c r="CE93" s="6">
        <f t="shared" si="264"/>
        <v>13708.6973058</v>
      </c>
      <c r="CF93" s="6">
        <f t="shared" si="264"/>
        <v>13708.6973058</v>
      </c>
      <c r="CG93" s="6">
        <f t="shared" si="264"/>
        <v>13708.6973058</v>
      </c>
      <c r="CH93" s="6">
        <f t="shared" si="264"/>
        <v>0</v>
      </c>
      <c r="CI93" s="6">
        <f t="shared" si="264"/>
        <v>0</v>
      </c>
      <c r="CJ93" s="6">
        <f t="shared" si="264"/>
        <v>0</v>
      </c>
      <c r="CK93" s="6">
        <f t="shared" si="264"/>
        <v>0</v>
      </c>
      <c r="CL93" s="6">
        <f t="shared" si="264"/>
        <v>0</v>
      </c>
      <c r="CM93" s="6">
        <f t="shared" si="264"/>
        <v>0</v>
      </c>
      <c r="CN93" s="6">
        <f t="shared" si="264"/>
        <v>0</v>
      </c>
      <c r="CO93" s="6">
        <f t="shared" si="264"/>
        <v>0</v>
      </c>
      <c r="CP93" s="6">
        <f t="shared" si="264"/>
        <v>0</v>
      </c>
      <c r="CQ93" s="6">
        <f t="shared" si="264"/>
        <v>0</v>
      </c>
      <c r="CR93" s="11"/>
      <c r="CS93" s="11"/>
      <c r="CT93" s="11"/>
      <c r="CU93" s="11"/>
      <c r="CV93" s="24"/>
    </row>
    <row r="94" spans="1:100" s="1" customFormat="1" ht="16.8" customHeight="1" outlineLevel="1" thickBot="1" x14ac:dyDescent="0.25">
      <c r="A94" s="274"/>
      <c r="B94" s="230" t="s">
        <v>115</v>
      </c>
      <c r="C94" s="231"/>
      <c r="D94" s="231" t="s">
        <v>63</v>
      </c>
      <c r="E94" s="232">
        <v>43831</v>
      </c>
      <c r="F94" s="232">
        <v>43862</v>
      </c>
      <c r="G94" s="232">
        <v>43891</v>
      </c>
      <c r="H94" s="232">
        <v>43922</v>
      </c>
      <c r="I94" s="232">
        <v>43952</v>
      </c>
      <c r="J94" s="232">
        <v>43983</v>
      </c>
      <c r="K94" s="232">
        <v>44013</v>
      </c>
      <c r="L94" s="232">
        <v>44044</v>
      </c>
      <c r="M94" s="232">
        <v>44075</v>
      </c>
      <c r="N94" s="232">
        <v>44105</v>
      </c>
      <c r="O94" s="232">
        <v>44136</v>
      </c>
      <c r="P94" s="232">
        <v>44166</v>
      </c>
      <c r="Q94" s="232">
        <v>44197</v>
      </c>
      <c r="R94" s="232">
        <v>44228</v>
      </c>
      <c r="S94" s="232">
        <v>44256</v>
      </c>
      <c r="T94" s="232">
        <v>44287</v>
      </c>
      <c r="U94" s="232">
        <v>44317</v>
      </c>
      <c r="V94" s="232">
        <v>44348</v>
      </c>
      <c r="W94" s="232">
        <v>44378</v>
      </c>
      <c r="X94" s="232">
        <v>44409</v>
      </c>
      <c r="Y94" s="232">
        <v>44440</v>
      </c>
      <c r="Z94" s="232">
        <v>44470</v>
      </c>
      <c r="AA94" s="232">
        <v>44501</v>
      </c>
      <c r="AB94" s="232">
        <v>44531</v>
      </c>
      <c r="AC94" s="232">
        <v>44562</v>
      </c>
      <c r="AD94" s="232">
        <v>44593</v>
      </c>
      <c r="AE94" s="232">
        <v>44621</v>
      </c>
      <c r="AF94" s="232">
        <v>44652</v>
      </c>
      <c r="AG94" s="232">
        <v>44682</v>
      </c>
      <c r="AH94" s="232">
        <v>44713</v>
      </c>
      <c r="AI94" s="232">
        <v>44743</v>
      </c>
      <c r="AJ94" s="232">
        <v>44774</v>
      </c>
      <c r="AK94" s="232">
        <v>44805</v>
      </c>
      <c r="AL94" s="232">
        <v>44835</v>
      </c>
      <c r="AM94" s="232">
        <v>44866</v>
      </c>
      <c r="AN94" s="232">
        <v>44896</v>
      </c>
      <c r="AO94" s="232">
        <v>44927</v>
      </c>
      <c r="AP94" s="232">
        <v>44958</v>
      </c>
      <c r="AQ94" s="232">
        <v>44986</v>
      </c>
      <c r="AR94" s="232">
        <v>45017</v>
      </c>
      <c r="AS94" s="232">
        <v>45047</v>
      </c>
      <c r="AT94" s="232">
        <v>45078</v>
      </c>
      <c r="AU94" s="232">
        <v>45108</v>
      </c>
      <c r="AV94" s="232">
        <v>45139</v>
      </c>
      <c r="AW94" s="232">
        <v>45170</v>
      </c>
      <c r="AX94" s="232">
        <v>45200</v>
      </c>
      <c r="AY94" s="232">
        <v>45231</v>
      </c>
      <c r="AZ94" s="232">
        <v>45261</v>
      </c>
      <c r="BA94" s="232">
        <v>45292</v>
      </c>
      <c r="BB94" s="232">
        <v>45323</v>
      </c>
      <c r="BC94" s="232">
        <v>45352</v>
      </c>
      <c r="BD94" s="232">
        <v>45383</v>
      </c>
      <c r="BE94" s="232">
        <v>45413</v>
      </c>
      <c r="BF94" s="232">
        <v>45444</v>
      </c>
      <c r="BG94" s="232">
        <v>45474</v>
      </c>
      <c r="BH94" s="232">
        <v>45505</v>
      </c>
      <c r="BI94" s="232">
        <v>45536</v>
      </c>
      <c r="BJ94" s="232">
        <v>45566</v>
      </c>
      <c r="BK94" s="232">
        <v>45597</v>
      </c>
      <c r="BL94" s="232">
        <v>45627</v>
      </c>
      <c r="BM94" s="232">
        <v>45658</v>
      </c>
      <c r="BN94" s="232">
        <v>45689</v>
      </c>
      <c r="BO94" s="232">
        <v>45717</v>
      </c>
      <c r="BP94" s="232">
        <v>45748</v>
      </c>
      <c r="BQ94" s="232">
        <v>45778</v>
      </c>
      <c r="BR94" s="232">
        <v>45809</v>
      </c>
      <c r="BS94" s="232">
        <v>45839</v>
      </c>
      <c r="BT94" s="232">
        <v>45870</v>
      </c>
      <c r="BU94" s="232">
        <v>45901</v>
      </c>
      <c r="BV94" s="232">
        <v>45931</v>
      </c>
      <c r="BW94" s="232">
        <v>45962</v>
      </c>
      <c r="BX94" s="232">
        <v>45992</v>
      </c>
      <c r="BY94" s="232">
        <v>46023</v>
      </c>
      <c r="BZ94" s="232">
        <v>46054</v>
      </c>
      <c r="CA94" s="232">
        <v>46082</v>
      </c>
      <c r="CB94" s="232">
        <v>46113</v>
      </c>
      <c r="CC94" s="232">
        <v>46143</v>
      </c>
      <c r="CD94" s="232">
        <v>46174</v>
      </c>
      <c r="CE94" s="232">
        <v>46204</v>
      </c>
      <c r="CF94" s="232">
        <v>46235</v>
      </c>
      <c r="CG94" s="232">
        <v>46266</v>
      </c>
      <c r="CH94" s="232">
        <v>46296</v>
      </c>
      <c r="CI94" s="232">
        <v>46327</v>
      </c>
      <c r="CJ94" s="232">
        <v>46357</v>
      </c>
      <c r="CK94" s="232">
        <v>46388</v>
      </c>
      <c r="CL94" s="232">
        <v>46419</v>
      </c>
      <c r="CM94" s="232">
        <v>46447</v>
      </c>
      <c r="CN94" s="232">
        <v>46478</v>
      </c>
      <c r="CO94" s="232">
        <v>46508</v>
      </c>
      <c r="CP94" s="232">
        <v>46539</v>
      </c>
      <c r="CQ94" s="232">
        <v>46569</v>
      </c>
      <c r="CR94" s="232">
        <v>46600</v>
      </c>
      <c r="CS94" s="232">
        <v>46631</v>
      </c>
      <c r="CT94" s="232">
        <v>46661</v>
      </c>
      <c r="CU94" s="232">
        <v>46692</v>
      </c>
      <c r="CV94" s="248">
        <v>46722</v>
      </c>
    </row>
    <row r="95" spans="1:100" s="1" customFormat="1" ht="16.8" customHeight="1" outlineLevel="1" x14ac:dyDescent="0.2">
      <c r="A95" s="274"/>
      <c r="B95" s="2" t="s">
        <v>58</v>
      </c>
      <c r="C95" s="61">
        <f>SUM(D95:DM95)/SUM($D95:DM95)</f>
        <v>1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f t="shared" ref="Q95:AD99" si="265">E57</f>
        <v>0</v>
      </c>
      <c r="R95" s="6">
        <f t="shared" si="265"/>
        <v>0</v>
      </c>
      <c r="S95" s="6">
        <f t="shared" si="265"/>
        <v>0</v>
      </c>
      <c r="T95" s="6">
        <f t="shared" si="265"/>
        <v>0</v>
      </c>
      <c r="U95" s="6">
        <f t="shared" si="265"/>
        <v>0</v>
      </c>
      <c r="V95" s="6">
        <f t="shared" si="265"/>
        <v>0</v>
      </c>
      <c r="W95" s="6">
        <f t="shared" si="265"/>
        <v>0</v>
      </c>
      <c r="X95" s="6">
        <f t="shared" si="265"/>
        <v>0</v>
      </c>
      <c r="Y95" s="6">
        <f t="shared" si="265"/>
        <v>0</v>
      </c>
      <c r="Z95" s="6">
        <f t="shared" si="265"/>
        <v>0</v>
      </c>
      <c r="AA95" s="6">
        <f t="shared" si="265"/>
        <v>10000</v>
      </c>
      <c r="AB95" s="6">
        <f t="shared" si="265"/>
        <v>7000</v>
      </c>
      <c r="AC95" s="6">
        <f t="shared" si="265"/>
        <v>7000</v>
      </c>
      <c r="AD95" s="6">
        <f t="shared" si="265"/>
        <v>7000</v>
      </c>
      <c r="AE95" s="6">
        <f t="shared" ref="AE95:CP95" si="266">S57</f>
        <v>7000</v>
      </c>
      <c r="AF95" s="6">
        <f t="shared" si="266"/>
        <v>7000</v>
      </c>
      <c r="AG95" s="6">
        <f t="shared" si="266"/>
        <v>7000</v>
      </c>
      <c r="AH95" s="6">
        <f t="shared" si="266"/>
        <v>7000</v>
      </c>
      <c r="AI95" s="6">
        <f t="shared" si="266"/>
        <v>7000</v>
      </c>
      <c r="AJ95" s="6">
        <f t="shared" si="266"/>
        <v>7000</v>
      </c>
      <c r="AK95" s="6">
        <f t="shared" si="266"/>
        <v>7000</v>
      </c>
      <c r="AL95" s="6">
        <f t="shared" si="266"/>
        <v>7000</v>
      </c>
      <c r="AM95" s="6">
        <f t="shared" si="266"/>
        <v>7000</v>
      </c>
      <c r="AN95" s="6">
        <f t="shared" si="266"/>
        <v>7210</v>
      </c>
      <c r="AO95" s="6">
        <f t="shared" si="266"/>
        <v>7210</v>
      </c>
      <c r="AP95" s="6">
        <f t="shared" si="266"/>
        <v>7210</v>
      </c>
      <c r="AQ95" s="6">
        <f t="shared" si="266"/>
        <v>7210</v>
      </c>
      <c r="AR95" s="6">
        <f t="shared" si="266"/>
        <v>7210</v>
      </c>
      <c r="AS95" s="6">
        <f t="shared" si="266"/>
        <v>7210</v>
      </c>
      <c r="AT95" s="6">
        <f t="shared" si="266"/>
        <v>7210</v>
      </c>
      <c r="AU95" s="6">
        <f t="shared" si="266"/>
        <v>7210</v>
      </c>
      <c r="AV95" s="6">
        <f t="shared" si="266"/>
        <v>7210</v>
      </c>
      <c r="AW95" s="6">
        <f t="shared" si="266"/>
        <v>7210</v>
      </c>
      <c r="AX95" s="6">
        <f t="shared" si="266"/>
        <v>7210</v>
      </c>
      <c r="AY95" s="6">
        <f t="shared" si="266"/>
        <v>7210</v>
      </c>
      <c r="AZ95" s="6">
        <f t="shared" si="266"/>
        <v>7426.3</v>
      </c>
      <c r="BA95" s="6">
        <f t="shared" si="266"/>
        <v>7426.3</v>
      </c>
      <c r="BB95" s="6">
        <f t="shared" si="266"/>
        <v>7426.3</v>
      </c>
      <c r="BC95" s="6">
        <f t="shared" si="266"/>
        <v>7426.3</v>
      </c>
      <c r="BD95" s="6">
        <f t="shared" si="266"/>
        <v>7426.3</v>
      </c>
      <c r="BE95" s="6">
        <f t="shared" si="266"/>
        <v>7426.3</v>
      </c>
      <c r="BF95" s="6">
        <f t="shared" si="266"/>
        <v>7426.3</v>
      </c>
      <c r="BG95" s="6">
        <f t="shared" si="266"/>
        <v>7426.3</v>
      </c>
      <c r="BH95" s="6">
        <f t="shared" si="266"/>
        <v>7426.3</v>
      </c>
      <c r="BI95" s="6">
        <f t="shared" si="266"/>
        <v>7426.3</v>
      </c>
      <c r="BJ95" s="6">
        <f t="shared" si="266"/>
        <v>7426.3</v>
      </c>
      <c r="BK95" s="6">
        <f t="shared" si="266"/>
        <v>7426.3</v>
      </c>
      <c r="BL95" s="6">
        <f t="shared" si="266"/>
        <v>7649.0889999999999</v>
      </c>
      <c r="BM95" s="6">
        <f t="shared" si="266"/>
        <v>7649.0889999999999</v>
      </c>
      <c r="BN95" s="6">
        <f t="shared" si="266"/>
        <v>7649.0889999999999</v>
      </c>
      <c r="BO95" s="6">
        <f t="shared" si="266"/>
        <v>7649.0889999999999</v>
      </c>
      <c r="BP95" s="6">
        <f t="shared" si="266"/>
        <v>7649.0889999999999</v>
      </c>
      <c r="BQ95" s="6">
        <f t="shared" si="266"/>
        <v>7649.0889999999999</v>
      </c>
      <c r="BR95" s="6">
        <f t="shared" si="266"/>
        <v>7649.0889999999999</v>
      </c>
      <c r="BS95" s="6">
        <f t="shared" si="266"/>
        <v>7649.0889999999999</v>
      </c>
      <c r="BT95" s="6">
        <f t="shared" si="266"/>
        <v>7649.0889999999999</v>
      </c>
      <c r="BU95" s="6">
        <f t="shared" si="266"/>
        <v>7649.0889999999999</v>
      </c>
      <c r="BV95" s="6">
        <f t="shared" si="266"/>
        <v>7649.0889999999999</v>
      </c>
      <c r="BW95" s="6">
        <f t="shared" si="266"/>
        <v>7649.0889999999999</v>
      </c>
      <c r="BX95" s="6">
        <f t="shared" si="266"/>
        <v>7878.56167</v>
      </c>
      <c r="BY95" s="6">
        <f t="shared" si="266"/>
        <v>7878.56167</v>
      </c>
      <c r="BZ95" s="6">
        <f t="shared" si="266"/>
        <v>7878.56167</v>
      </c>
      <c r="CA95" s="6">
        <f t="shared" si="266"/>
        <v>7878.56167</v>
      </c>
      <c r="CB95" s="6">
        <f t="shared" si="266"/>
        <v>7878.56167</v>
      </c>
      <c r="CC95" s="6">
        <f t="shared" si="266"/>
        <v>7878.56167</v>
      </c>
      <c r="CD95" s="6">
        <f t="shared" si="266"/>
        <v>7878.56167</v>
      </c>
      <c r="CE95" s="6">
        <f t="shared" si="266"/>
        <v>7878.56167</v>
      </c>
      <c r="CF95" s="6">
        <f t="shared" si="266"/>
        <v>7878.56167</v>
      </c>
      <c r="CG95" s="6">
        <f t="shared" si="266"/>
        <v>7878.56167</v>
      </c>
      <c r="CH95" s="6">
        <f t="shared" si="266"/>
        <v>7878.56167</v>
      </c>
      <c r="CI95" s="6">
        <f t="shared" si="266"/>
        <v>7878.56167</v>
      </c>
      <c r="CJ95" s="6">
        <f t="shared" si="266"/>
        <v>0</v>
      </c>
      <c r="CK95" s="6">
        <f t="shared" si="266"/>
        <v>0</v>
      </c>
      <c r="CL95" s="6">
        <f t="shared" si="266"/>
        <v>0</v>
      </c>
      <c r="CM95" s="6">
        <f t="shared" si="266"/>
        <v>0</v>
      </c>
      <c r="CN95" s="6">
        <f t="shared" si="266"/>
        <v>0</v>
      </c>
      <c r="CO95" s="6">
        <f t="shared" si="266"/>
        <v>0</v>
      </c>
      <c r="CP95" s="6">
        <f t="shared" si="266"/>
        <v>0</v>
      </c>
      <c r="CQ95" s="11"/>
      <c r="CR95" s="11"/>
      <c r="CS95" s="11"/>
      <c r="CT95" s="11"/>
      <c r="CU95" s="11"/>
      <c r="CV95" s="24"/>
    </row>
    <row r="96" spans="1:100" s="1" customFormat="1" ht="16.8" customHeight="1" outlineLevel="1" x14ac:dyDescent="0.2">
      <c r="A96" s="274"/>
      <c r="B96" s="5" t="s">
        <v>59</v>
      </c>
      <c r="C96" s="61">
        <f>SUM(D96:DM96)/SUM($D95:DM95)</f>
        <v>-0.43862784153742612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f t="shared" si="265"/>
        <v>0</v>
      </c>
      <c r="R96" s="6">
        <f t="shared" si="265"/>
        <v>0</v>
      </c>
      <c r="S96" s="6">
        <f t="shared" si="265"/>
        <v>0</v>
      </c>
      <c r="T96" s="6">
        <f t="shared" si="265"/>
        <v>0</v>
      </c>
      <c r="U96" s="6">
        <f t="shared" si="265"/>
        <v>0</v>
      </c>
      <c r="V96" s="6">
        <f t="shared" si="265"/>
        <v>0</v>
      </c>
      <c r="W96" s="6">
        <f t="shared" si="265"/>
        <v>0</v>
      </c>
      <c r="X96" s="6">
        <f t="shared" si="265"/>
        <v>0</v>
      </c>
      <c r="Y96" s="6">
        <f t="shared" si="265"/>
        <v>0</v>
      </c>
      <c r="Z96" s="6">
        <f t="shared" si="265"/>
        <v>0</v>
      </c>
      <c r="AA96" s="6">
        <f t="shared" si="265"/>
        <v>-200000</v>
      </c>
      <c r="AB96" s="6">
        <f t="shared" si="265"/>
        <v>0</v>
      </c>
      <c r="AC96" s="6">
        <f t="shared" si="265"/>
        <v>0</v>
      </c>
      <c r="AD96" s="6">
        <f t="shared" si="265"/>
        <v>0</v>
      </c>
      <c r="AE96" s="6">
        <f t="shared" ref="AE96:CP96" si="267">S58</f>
        <v>0</v>
      </c>
      <c r="AF96" s="6">
        <f t="shared" si="267"/>
        <v>0</v>
      </c>
      <c r="AG96" s="6">
        <f t="shared" si="267"/>
        <v>0</v>
      </c>
      <c r="AH96" s="6">
        <f t="shared" si="267"/>
        <v>0</v>
      </c>
      <c r="AI96" s="6">
        <f t="shared" si="267"/>
        <v>0</v>
      </c>
      <c r="AJ96" s="6">
        <f t="shared" si="267"/>
        <v>0</v>
      </c>
      <c r="AK96" s="6">
        <f t="shared" si="267"/>
        <v>0</v>
      </c>
      <c r="AL96" s="6">
        <f t="shared" si="267"/>
        <v>0</v>
      </c>
      <c r="AM96" s="6">
        <f t="shared" si="267"/>
        <v>0</v>
      </c>
      <c r="AN96" s="6">
        <f t="shared" si="267"/>
        <v>0</v>
      </c>
      <c r="AO96" s="6">
        <f t="shared" si="267"/>
        <v>0</v>
      </c>
      <c r="AP96" s="6">
        <f t="shared" si="267"/>
        <v>0</v>
      </c>
      <c r="AQ96" s="6">
        <f t="shared" si="267"/>
        <v>0</v>
      </c>
      <c r="AR96" s="6">
        <f t="shared" si="267"/>
        <v>0</v>
      </c>
      <c r="AS96" s="6">
        <f t="shared" si="267"/>
        <v>0</v>
      </c>
      <c r="AT96" s="6">
        <f t="shared" si="267"/>
        <v>0</v>
      </c>
      <c r="AU96" s="6">
        <f t="shared" si="267"/>
        <v>0</v>
      </c>
      <c r="AV96" s="6">
        <f t="shared" si="267"/>
        <v>0</v>
      </c>
      <c r="AW96" s="6">
        <f t="shared" si="267"/>
        <v>0</v>
      </c>
      <c r="AX96" s="6">
        <f t="shared" si="267"/>
        <v>0</v>
      </c>
      <c r="AY96" s="6">
        <f t="shared" si="267"/>
        <v>0</v>
      </c>
      <c r="AZ96" s="6">
        <f t="shared" si="267"/>
        <v>0</v>
      </c>
      <c r="BA96" s="6">
        <f t="shared" si="267"/>
        <v>0</v>
      </c>
      <c r="BB96" s="6">
        <f t="shared" si="267"/>
        <v>0</v>
      </c>
      <c r="BC96" s="6">
        <f t="shared" si="267"/>
        <v>0</v>
      </c>
      <c r="BD96" s="6">
        <f t="shared" si="267"/>
        <v>0</v>
      </c>
      <c r="BE96" s="6">
        <f t="shared" si="267"/>
        <v>0</v>
      </c>
      <c r="BF96" s="6">
        <f t="shared" si="267"/>
        <v>0</v>
      </c>
      <c r="BG96" s="6">
        <f t="shared" si="267"/>
        <v>0</v>
      </c>
      <c r="BH96" s="6">
        <f t="shared" si="267"/>
        <v>0</v>
      </c>
      <c r="BI96" s="6">
        <f t="shared" si="267"/>
        <v>0</v>
      </c>
      <c r="BJ96" s="6">
        <f t="shared" si="267"/>
        <v>0</v>
      </c>
      <c r="BK96" s="6">
        <f t="shared" si="267"/>
        <v>0</v>
      </c>
      <c r="BL96" s="6">
        <f t="shared" si="267"/>
        <v>0</v>
      </c>
      <c r="BM96" s="6">
        <f t="shared" si="267"/>
        <v>0</v>
      </c>
      <c r="BN96" s="6">
        <f t="shared" si="267"/>
        <v>0</v>
      </c>
      <c r="BO96" s="6">
        <f t="shared" si="267"/>
        <v>0</v>
      </c>
      <c r="BP96" s="6">
        <f t="shared" si="267"/>
        <v>0</v>
      </c>
      <c r="BQ96" s="6">
        <f t="shared" si="267"/>
        <v>0</v>
      </c>
      <c r="BR96" s="6">
        <f t="shared" si="267"/>
        <v>0</v>
      </c>
      <c r="BS96" s="6">
        <f t="shared" si="267"/>
        <v>0</v>
      </c>
      <c r="BT96" s="6">
        <f t="shared" si="267"/>
        <v>0</v>
      </c>
      <c r="BU96" s="6">
        <f t="shared" si="267"/>
        <v>0</v>
      </c>
      <c r="BV96" s="6">
        <f t="shared" si="267"/>
        <v>0</v>
      </c>
      <c r="BW96" s="6">
        <f t="shared" si="267"/>
        <v>0</v>
      </c>
      <c r="BX96" s="6">
        <f t="shared" si="267"/>
        <v>0</v>
      </c>
      <c r="BY96" s="6">
        <f t="shared" si="267"/>
        <v>0</v>
      </c>
      <c r="BZ96" s="6">
        <f t="shared" si="267"/>
        <v>0</v>
      </c>
      <c r="CA96" s="6">
        <f t="shared" si="267"/>
        <v>0</v>
      </c>
      <c r="CB96" s="6">
        <f t="shared" si="267"/>
        <v>0</v>
      </c>
      <c r="CC96" s="6">
        <f t="shared" si="267"/>
        <v>0</v>
      </c>
      <c r="CD96" s="6">
        <f t="shared" si="267"/>
        <v>0</v>
      </c>
      <c r="CE96" s="6">
        <f t="shared" si="267"/>
        <v>0</v>
      </c>
      <c r="CF96" s="6">
        <f t="shared" si="267"/>
        <v>0</v>
      </c>
      <c r="CG96" s="6">
        <f t="shared" si="267"/>
        <v>0</v>
      </c>
      <c r="CH96" s="6">
        <f t="shared" si="267"/>
        <v>0</v>
      </c>
      <c r="CI96" s="6">
        <f t="shared" si="267"/>
        <v>0</v>
      </c>
      <c r="CJ96" s="6">
        <f t="shared" si="267"/>
        <v>0</v>
      </c>
      <c r="CK96" s="6">
        <f t="shared" si="267"/>
        <v>0</v>
      </c>
      <c r="CL96" s="6">
        <f t="shared" si="267"/>
        <v>0</v>
      </c>
      <c r="CM96" s="6">
        <f t="shared" si="267"/>
        <v>0</v>
      </c>
      <c r="CN96" s="6">
        <f t="shared" si="267"/>
        <v>0</v>
      </c>
      <c r="CO96" s="6">
        <f t="shared" si="267"/>
        <v>0</v>
      </c>
      <c r="CP96" s="6">
        <f t="shared" si="267"/>
        <v>0</v>
      </c>
      <c r="CQ96" s="11"/>
      <c r="CR96" s="11"/>
      <c r="CS96" s="11"/>
      <c r="CT96" s="11"/>
      <c r="CU96" s="11"/>
      <c r="CV96" s="24"/>
    </row>
    <row r="97" spans="1:100" s="1" customFormat="1" ht="16.8" customHeight="1" outlineLevel="1" x14ac:dyDescent="0.2">
      <c r="A97" s="274"/>
      <c r="B97" s="5" t="s">
        <v>60</v>
      </c>
      <c r="C97" s="61">
        <f>SUM(D97:DM97)/SUM($D95:DM95)</f>
        <v>-4.9999999999999996E-2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f t="shared" si="265"/>
        <v>0</v>
      </c>
      <c r="R97" s="6">
        <f t="shared" si="265"/>
        <v>0</v>
      </c>
      <c r="S97" s="6">
        <f t="shared" si="265"/>
        <v>0</v>
      </c>
      <c r="T97" s="6">
        <f t="shared" si="265"/>
        <v>0</v>
      </c>
      <c r="U97" s="6">
        <f t="shared" si="265"/>
        <v>0</v>
      </c>
      <c r="V97" s="6">
        <f t="shared" si="265"/>
        <v>0</v>
      </c>
      <c r="W97" s="6">
        <f t="shared" si="265"/>
        <v>0</v>
      </c>
      <c r="X97" s="6">
        <f t="shared" si="265"/>
        <v>0</v>
      </c>
      <c r="Y97" s="6">
        <f t="shared" si="265"/>
        <v>0</v>
      </c>
      <c r="Z97" s="6">
        <f t="shared" si="265"/>
        <v>0</v>
      </c>
      <c r="AA97" s="6">
        <f t="shared" si="265"/>
        <v>-500</v>
      </c>
      <c r="AB97" s="6">
        <f t="shared" si="265"/>
        <v>-350</v>
      </c>
      <c r="AC97" s="6">
        <f t="shared" si="265"/>
        <v>-350</v>
      </c>
      <c r="AD97" s="6">
        <f t="shared" si="265"/>
        <v>-350</v>
      </c>
      <c r="AE97" s="6">
        <f t="shared" ref="AE97:CP97" si="268">S59</f>
        <v>-350</v>
      </c>
      <c r="AF97" s="6">
        <f t="shared" si="268"/>
        <v>-350</v>
      </c>
      <c r="AG97" s="6">
        <f t="shared" si="268"/>
        <v>-350</v>
      </c>
      <c r="AH97" s="6">
        <f t="shared" si="268"/>
        <v>-350</v>
      </c>
      <c r="AI97" s="6">
        <f t="shared" si="268"/>
        <v>-350</v>
      </c>
      <c r="AJ97" s="6">
        <f t="shared" si="268"/>
        <v>-350</v>
      </c>
      <c r="AK97" s="6">
        <f t="shared" si="268"/>
        <v>-350</v>
      </c>
      <c r="AL97" s="6">
        <f t="shared" si="268"/>
        <v>-350</v>
      </c>
      <c r="AM97" s="6">
        <f t="shared" si="268"/>
        <v>-350</v>
      </c>
      <c r="AN97" s="6">
        <f t="shared" si="268"/>
        <v>-360.5</v>
      </c>
      <c r="AO97" s="6">
        <f t="shared" si="268"/>
        <v>-360.5</v>
      </c>
      <c r="AP97" s="6">
        <f t="shared" si="268"/>
        <v>-360.5</v>
      </c>
      <c r="AQ97" s="6">
        <f t="shared" si="268"/>
        <v>-360.5</v>
      </c>
      <c r="AR97" s="6">
        <f t="shared" si="268"/>
        <v>-360.5</v>
      </c>
      <c r="AS97" s="6">
        <f t="shared" si="268"/>
        <v>-360.5</v>
      </c>
      <c r="AT97" s="6">
        <f t="shared" si="268"/>
        <v>-360.5</v>
      </c>
      <c r="AU97" s="6">
        <f t="shared" si="268"/>
        <v>-360.5</v>
      </c>
      <c r="AV97" s="6">
        <f t="shared" si="268"/>
        <v>-360.5</v>
      </c>
      <c r="AW97" s="6">
        <f t="shared" si="268"/>
        <v>-360.5</v>
      </c>
      <c r="AX97" s="6">
        <f t="shared" si="268"/>
        <v>-360.5</v>
      </c>
      <c r="AY97" s="6">
        <f t="shared" si="268"/>
        <v>-360.5</v>
      </c>
      <c r="AZ97" s="6">
        <f t="shared" si="268"/>
        <v>-371.31500000000005</v>
      </c>
      <c r="BA97" s="6">
        <f t="shared" si="268"/>
        <v>-371.31500000000005</v>
      </c>
      <c r="BB97" s="6">
        <f t="shared" si="268"/>
        <v>-371.31500000000005</v>
      </c>
      <c r="BC97" s="6">
        <f t="shared" si="268"/>
        <v>-371.31500000000005</v>
      </c>
      <c r="BD97" s="6">
        <f t="shared" si="268"/>
        <v>-371.31500000000005</v>
      </c>
      <c r="BE97" s="6">
        <f t="shared" si="268"/>
        <v>-371.31500000000005</v>
      </c>
      <c r="BF97" s="6">
        <f t="shared" si="268"/>
        <v>-371.31500000000005</v>
      </c>
      <c r="BG97" s="6">
        <f t="shared" si="268"/>
        <v>-371.31500000000005</v>
      </c>
      <c r="BH97" s="6">
        <f t="shared" si="268"/>
        <v>-371.31500000000005</v>
      </c>
      <c r="BI97" s="6">
        <f t="shared" si="268"/>
        <v>-371.31500000000005</v>
      </c>
      <c r="BJ97" s="6">
        <f t="shared" si="268"/>
        <v>-371.31500000000005</v>
      </c>
      <c r="BK97" s="6">
        <f t="shared" si="268"/>
        <v>-371.31500000000005</v>
      </c>
      <c r="BL97" s="6">
        <f t="shared" si="268"/>
        <v>-382.45445000000001</v>
      </c>
      <c r="BM97" s="6">
        <f t="shared" si="268"/>
        <v>-382.45445000000001</v>
      </c>
      <c r="BN97" s="6">
        <f t="shared" si="268"/>
        <v>-382.45445000000001</v>
      </c>
      <c r="BO97" s="6">
        <f t="shared" si="268"/>
        <v>-382.45445000000001</v>
      </c>
      <c r="BP97" s="6">
        <f t="shared" si="268"/>
        <v>-382.45445000000001</v>
      </c>
      <c r="BQ97" s="6">
        <f t="shared" si="268"/>
        <v>-382.45445000000001</v>
      </c>
      <c r="BR97" s="6">
        <f t="shared" si="268"/>
        <v>-382.45445000000001</v>
      </c>
      <c r="BS97" s="6">
        <f t="shared" si="268"/>
        <v>-382.45445000000001</v>
      </c>
      <c r="BT97" s="6">
        <f t="shared" si="268"/>
        <v>-382.45445000000001</v>
      </c>
      <c r="BU97" s="6">
        <f t="shared" si="268"/>
        <v>-382.45445000000001</v>
      </c>
      <c r="BV97" s="6">
        <f t="shared" si="268"/>
        <v>-382.45445000000001</v>
      </c>
      <c r="BW97" s="6">
        <f t="shared" si="268"/>
        <v>-382.45445000000001</v>
      </c>
      <c r="BX97" s="6">
        <f t="shared" si="268"/>
        <v>-393.92808350000001</v>
      </c>
      <c r="BY97" s="6">
        <f t="shared" si="268"/>
        <v>-393.92808350000001</v>
      </c>
      <c r="BZ97" s="6">
        <f t="shared" si="268"/>
        <v>-393.92808350000001</v>
      </c>
      <c r="CA97" s="6">
        <f t="shared" si="268"/>
        <v>-393.92808350000001</v>
      </c>
      <c r="CB97" s="6">
        <f t="shared" si="268"/>
        <v>-393.92808350000001</v>
      </c>
      <c r="CC97" s="6">
        <f t="shared" si="268"/>
        <v>-393.92808350000001</v>
      </c>
      <c r="CD97" s="6">
        <f t="shared" si="268"/>
        <v>-393.92808350000001</v>
      </c>
      <c r="CE97" s="6">
        <f t="shared" si="268"/>
        <v>-393.92808350000001</v>
      </c>
      <c r="CF97" s="6">
        <f t="shared" si="268"/>
        <v>-393.92808350000001</v>
      </c>
      <c r="CG97" s="6">
        <f t="shared" si="268"/>
        <v>-393.92808350000001</v>
      </c>
      <c r="CH97" s="6">
        <f t="shared" si="268"/>
        <v>-393.92808350000001</v>
      </c>
      <c r="CI97" s="6">
        <f t="shared" si="268"/>
        <v>-393.92808350000001</v>
      </c>
      <c r="CJ97" s="6">
        <f t="shared" si="268"/>
        <v>0</v>
      </c>
      <c r="CK97" s="6">
        <f t="shared" si="268"/>
        <v>0</v>
      </c>
      <c r="CL97" s="6">
        <f t="shared" si="268"/>
        <v>0</v>
      </c>
      <c r="CM97" s="6">
        <f t="shared" si="268"/>
        <v>0</v>
      </c>
      <c r="CN97" s="6">
        <f t="shared" si="268"/>
        <v>0</v>
      </c>
      <c r="CO97" s="6">
        <f t="shared" si="268"/>
        <v>0</v>
      </c>
      <c r="CP97" s="6">
        <f t="shared" si="268"/>
        <v>0</v>
      </c>
      <c r="CQ97" s="11"/>
      <c r="CR97" s="11"/>
      <c r="CS97" s="11"/>
      <c r="CT97" s="11"/>
      <c r="CU97" s="11"/>
      <c r="CV97" s="24"/>
    </row>
    <row r="98" spans="1:100" s="1" customFormat="1" ht="16.8" customHeight="1" outlineLevel="1" x14ac:dyDescent="0.2">
      <c r="A98" s="274"/>
      <c r="B98" s="12" t="s">
        <v>61</v>
      </c>
      <c r="C98" s="61">
        <f>SUM(D98:DM98)/SUM($D95:DM95)</f>
        <v>-0.08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f t="shared" si="265"/>
        <v>0</v>
      </c>
      <c r="R98" s="6">
        <f t="shared" si="265"/>
        <v>0</v>
      </c>
      <c r="S98" s="6">
        <f t="shared" si="265"/>
        <v>0</v>
      </c>
      <c r="T98" s="6">
        <f t="shared" si="265"/>
        <v>0</v>
      </c>
      <c r="U98" s="6">
        <f t="shared" si="265"/>
        <v>0</v>
      </c>
      <c r="V98" s="6">
        <f t="shared" si="265"/>
        <v>0</v>
      </c>
      <c r="W98" s="6">
        <f t="shared" si="265"/>
        <v>0</v>
      </c>
      <c r="X98" s="6">
        <f t="shared" si="265"/>
        <v>0</v>
      </c>
      <c r="Y98" s="6">
        <f t="shared" si="265"/>
        <v>0</v>
      </c>
      <c r="Z98" s="6">
        <f t="shared" si="265"/>
        <v>0</v>
      </c>
      <c r="AA98" s="6">
        <f t="shared" si="265"/>
        <v>-800</v>
      </c>
      <c r="AB98" s="6">
        <f t="shared" si="265"/>
        <v>-560</v>
      </c>
      <c r="AC98" s="6">
        <f t="shared" si="265"/>
        <v>-560</v>
      </c>
      <c r="AD98" s="6">
        <f t="shared" si="265"/>
        <v>-560</v>
      </c>
      <c r="AE98" s="6">
        <f t="shared" ref="AE98:CP98" si="269">S60</f>
        <v>-560</v>
      </c>
      <c r="AF98" s="6">
        <f t="shared" si="269"/>
        <v>-560</v>
      </c>
      <c r="AG98" s="6">
        <f t="shared" si="269"/>
        <v>-560</v>
      </c>
      <c r="AH98" s="6">
        <f t="shared" si="269"/>
        <v>-560</v>
      </c>
      <c r="AI98" s="6">
        <f t="shared" si="269"/>
        <v>-560</v>
      </c>
      <c r="AJ98" s="6">
        <f t="shared" si="269"/>
        <v>-560</v>
      </c>
      <c r="AK98" s="6">
        <f t="shared" si="269"/>
        <v>-560</v>
      </c>
      <c r="AL98" s="6">
        <f t="shared" si="269"/>
        <v>-560</v>
      </c>
      <c r="AM98" s="6">
        <f t="shared" si="269"/>
        <v>-560</v>
      </c>
      <c r="AN98" s="6">
        <f t="shared" si="269"/>
        <v>-576.80000000000007</v>
      </c>
      <c r="AO98" s="6">
        <f t="shared" si="269"/>
        <v>-576.80000000000007</v>
      </c>
      <c r="AP98" s="6">
        <f t="shared" si="269"/>
        <v>-576.80000000000007</v>
      </c>
      <c r="AQ98" s="6">
        <f t="shared" si="269"/>
        <v>-576.80000000000007</v>
      </c>
      <c r="AR98" s="6">
        <f t="shared" si="269"/>
        <v>-576.80000000000007</v>
      </c>
      <c r="AS98" s="6">
        <f t="shared" si="269"/>
        <v>-576.80000000000007</v>
      </c>
      <c r="AT98" s="6">
        <f t="shared" si="269"/>
        <v>-576.80000000000007</v>
      </c>
      <c r="AU98" s="6">
        <f t="shared" si="269"/>
        <v>-576.80000000000007</v>
      </c>
      <c r="AV98" s="6">
        <f t="shared" si="269"/>
        <v>-576.80000000000007</v>
      </c>
      <c r="AW98" s="6">
        <f t="shared" si="269"/>
        <v>-576.80000000000007</v>
      </c>
      <c r="AX98" s="6">
        <f t="shared" si="269"/>
        <v>-576.80000000000007</v>
      </c>
      <c r="AY98" s="6">
        <f t="shared" si="269"/>
        <v>-576.80000000000007</v>
      </c>
      <c r="AZ98" s="6">
        <f t="shared" si="269"/>
        <v>-594.10400000000004</v>
      </c>
      <c r="BA98" s="6">
        <f t="shared" si="269"/>
        <v>-594.10400000000004</v>
      </c>
      <c r="BB98" s="6">
        <f t="shared" si="269"/>
        <v>-594.10400000000004</v>
      </c>
      <c r="BC98" s="6">
        <f t="shared" si="269"/>
        <v>-594.10400000000004</v>
      </c>
      <c r="BD98" s="6">
        <f t="shared" si="269"/>
        <v>-594.10400000000004</v>
      </c>
      <c r="BE98" s="6">
        <f t="shared" si="269"/>
        <v>-594.10400000000004</v>
      </c>
      <c r="BF98" s="6">
        <f t="shared" si="269"/>
        <v>-594.10400000000004</v>
      </c>
      <c r="BG98" s="6">
        <f t="shared" si="269"/>
        <v>-594.10400000000004</v>
      </c>
      <c r="BH98" s="6">
        <f t="shared" si="269"/>
        <v>-594.10400000000004</v>
      </c>
      <c r="BI98" s="6">
        <f t="shared" si="269"/>
        <v>-594.10400000000004</v>
      </c>
      <c r="BJ98" s="6">
        <f t="shared" si="269"/>
        <v>-594.10400000000004</v>
      </c>
      <c r="BK98" s="6">
        <f t="shared" si="269"/>
        <v>-594.10400000000004</v>
      </c>
      <c r="BL98" s="6">
        <f t="shared" si="269"/>
        <v>-611.92712000000006</v>
      </c>
      <c r="BM98" s="6">
        <f t="shared" si="269"/>
        <v>-611.92712000000006</v>
      </c>
      <c r="BN98" s="6">
        <f t="shared" si="269"/>
        <v>-611.92712000000006</v>
      </c>
      <c r="BO98" s="6">
        <f t="shared" si="269"/>
        <v>-611.92712000000006</v>
      </c>
      <c r="BP98" s="6">
        <f t="shared" si="269"/>
        <v>-611.92712000000006</v>
      </c>
      <c r="BQ98" s="6">
        <f t="shared" si="269"/>
        <v>-611.92712000000006</v>
      </c>
      <c r="BR98" s="6">
        <f t="shared" si="269"/>
        <v>-611.92712000000006</v>
      </c>
      <c r="BS98" s="6">
        <f t="shared" si="269"/>
        <v>-611.92712000000006</v>
      </c>
      <c r="BT98" s="6">
        <f t="shared" si="269"/>
        <v>-611.92712000000006</v>
      </c>
      <c r="BU98" s="6">
        <f t="shared" si="269"/>
        <v>-611.92712000000006</v>
      </c>
      <c r="BV98" s="6">
        <f t="shared" si="269"/>
        <v>-611.92712000000006</v>
      </c>
      <c r="BW98" s="6">
        <f t="shared" si="269"/>
        <v>-611.92712000000006</v>
      </c>
      <c r="BX98" s="6">
        <f t="shared" si="269"/>
        <v>-630.28493360000004</v>
      </c>
      <c r="BY98" s="6">
        <f t="shared" si="269"/>
        <v>-630.28493360000004</v>
      </c>
      <c r="BZ98" s="6">
        <f t="shared" si="269"/>
        <v>-630.28493360000004</v>
      </c>
      <c r="CA98" s="6">
        <f t="shared" si="269"/>
        <v>-630.28493360000004</v>
      </c>
      <c r="CB98" s="6">
        <f t="shared" si="269"/>
        <v>-630.28493360000004</v>
      </c>
      <c r="CC98" s="6">
        <f t="shared" si="269"/>
        <v>-630.28493360000004</v>
      </c>
      <c r="CD98" s="6">
        <f t="shared" si="269"/>
        <v>-630.28493360000004</v>
      </c>
      <c r="CE98" s="6">
        <f t="shared" si="269"/>
        <v>-630.28493360000004</v>
      </c>
      <c r="CF98" s="6">
        <f t="shared" si="269"/>
        <v>-630.28493360000004</v>
      </c>
      <c r="CG98" s="6">
        <f t="shared" si="269"/>
        <v>-630.28493360000004</v>
      </c>
      <c r="CH98" s="6">
        <f t="shared" si="269"/>
        <v>-630.28493360000004</v>
      </c>
      <c r="CI98" s="6">
        <f t="shared" si="269"/>
        <v>-630.28493360000004</v>
      </c>
      <c r="CJ98" s="6">
        <f t="shared" si="269"/>
        <v>0</v>
      </c>
      <c r="CK98" s="6">
        <f t="shared" si="269"/>
        <v>0</v>
      </c>
      <c r="CL98" s="6">
        <f t="shared" si="269"/>
        <v>0</v>
      </c>
      <c r="CM98" s="6">
        <f t="shared" si="269"/>
        <v>0</v>
      </c>
      <c r="CN98" s="6">
        <f t="shared" si="269"/>
        <v>0</v>
      </c>
      <c r="CO98" s="6">
        <f t="shared" si="269"/>
        <v>0</v>
      </c>
      <c r="CP98" s="6">
        <f t="shared" si="269"/>
        <v>0</v>
      </c>
      <c r="CQ98" s="11"/>
      <c r="CR98" s="11"/>
      <c r="CS98" s="11"/>
      <c r="CT98" s="11"/>
      <c r="CU98" s="11"/>
      <c r="CV98" s="24"/>
    </row>
    <row r="99" spans="1:100" s="1" customFormat="1" ht="16.8" customHeight="1" outlineLevel="1" thickBot="1" x14ac:dyDescent="0.25">
      <c r="A99" s="274">
        <f>NPV((1+'Budget New Projetcts'!$C$7)^(1/12)-1,'Cashflow New Projects'!D99:CV99)</f>
        <v>127548.08148189582</v>
      </c>
      <c r="B99" s="5" t="s">
        <v>62</v>
      </c>
      <c r="C99" s="61">
        <f>SUM(D99:DM99)/SUM($D95:DM95)</f>
        <v>0.43137215846257376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f t="shared" si="265"/>
        <v>0</v>
      </c>
      <c r="R99" s="6">
        <f t="shared" si="265"/>
        <v>0</v>
      </c>
      <c r="S99" s="6">
        <f t="shared" si="265"/>
        <v>0</v>
      </c>
      <c r="T99" s="6">
        <f t="shared" si="265"/>
        <v>0</v>
      </c>
      <c r="U99" s="6">
        <f t="shared" si="265"/>
        <v>0</v>
      </c>
      <c r="V99" s="6">
        <f t="shared" si="265"/>
        <v>0</v>
      </c>
      <c r="W99" s="6">
        <f t="shared" si="265"/>
        <v>0</v>
      </c>
      <c r="X99" s="6">
        <f t="shared" si="265"/>
        <v>0</v>
      </c>
      <c r="Y99" s="6">
        <f t="shared" si="265"/>
        <v>0</v>
      </c>
      <c r="Z99" s="6">
        <f t="shared" si="265"/>
        <v>0</v>
      </c>
      <c r="AA99" s="6">
        <f t="shared" si="265"/>
        <v>-191300</v>
      </c>
      <c r="AB99" s="6">
        <f t="shared" si="265"/>
        <v>6090</v>
      </c>
      <c r="AC99" s="6">
        <f t="shared" si="265"/>
        <v>6090</v>
      </c>
      <c r="AD99" s="6">
        <f t="shared" si="265"/>
        <v>6090</v>
      </c>
      <c r="AE99" s="6">
        <f t="shared" ref="AE99:CP99" si="270">S61</f>
        <v>6090</v>
      </c>
      <c r="AF99" s="6">
        <f t="shared" si="270"/>
        <v>6090</v>
      </c>
      <c r="AG99" s="6">
        <f t="shared" si="270"/>
        <v>6090</v>
      </c>
      <c r="AH99" s="6">
        <f t="shared" si="270"/>
        <v>6090</v>
      </c>
      <c r="AI99" s="6">
        <f t="shared" si="270"/>
        <v>6090</v>
      </c>
      <c r="AJ99" s="6">
        <f t="shared" si="270"/>
        <v>6090</v>
      </c>
      <c r="AK99" s="6">
        <f t="shared" si="270"/>
        <v>6090</v>
      </c>
      <c r="AL99" s="6">
        <f t="shared" si="270"/>
        <v>6090</v>
      </c>
      <c r="AM99" s="6">
        <f t="shared" si="270"/>
        <v>6090</v>
      </c>
      <c r="AN99" s="6">
        <f t="shared" si="270"/>
        <v>6272.7</v>
      </c>
      <c r="AO99" s="6">
        <f t="shared" si="270"/>
        <v>6272.7</v>
      </c>
      <c r="AP99" s="6">
        <f t="shared" si="270"/>
        <v>6272.7</v>
      </c>
      <c r="AQ99" s="6">
        <f t="shared" si="270"/>
        <v>6272.7</v>
      </c>
      <c r="AR99" s="6">
        <f t="shared" si="270"/>
        <v>6272.7</v>
      </c>
      <c r="AS99" s="6">
        <f t="shared" si="270"/>
        <v>6272.7</v>
      </c>
      <c r="AT99" s="6">
        <f t="shared" si="270"/>
        <v>6272.7</v>
      </c>
      <c r="AU99" s="6">
        <f t="shared" si="270"/>
        <v>6272.7</v>
      </c>
      <c r="AV99" s="6">
        <f t="shared" si="270"/>
        <v>6272.7</v>
      </c>
      <c r="AW99" s="6">
        <f t="shared" si="270"/>
        <v>6272.7</v>
      </c>
      <c r="AX99" s="6">
        <f t="shared" si="270"/>
        <v>6272.7</v>
      </c>
      <c r="AY99" s="6">
        <f t="shared" si="270"/>
        <v>6272.7</v>
      </c>
      <c r="AZ99" s="6">
        <f t="shared" si="270"/>
        <v>6460.8810000000003</v>
      </c>
      <c r="BA99" s="6">
        <f t="shared" si="270"/>
        <v>6460.8810000000003</v>
      </c>
      <c r="BB99" s="6">
        <f t="shared" si="270"/>
        <v>6460.8810000000003</v>
      </c>
      <c r="BC99" s="6">
        <f t="shared" si="270"/>
        <v>6460.8810000000003</v>
      </c>
      <c r="BD99" s="6">
        <f t="shared" si="270"/>
        <v>6460.8810000000003</v>
      </c>
      <c r="BE99" s="6">
        <f t="shared" si="270"/>
        <v>6460.8810000000003</v>
      </c>
      <c r="BF99" s="6">
        <f t="shared" si="270"/>
        <v>6460.8810000000003</v>
      </c>
      <c r="BG99" s="6">
        <f t="shared" si="270"/>
        <v>6460.8810000000003</v>
      </c>
      <c r="BH99" s="6">
        <f t="shared" si="270"/>
        <v>6460.8810000000003</v>
      </c>
      <c r="BI99" s="6">
        <f t="shared" si="270"/>
        <v>6460.8810000000003</v>
      </c>
      <c r="BJ99" s="6">
        <f t="shared" si="270"/>
        <v>6460.8810000000003</v>
      </c>
      <c r="BK99" s="6">
        <f t="shared" si="270"/>
        <v>6460.8810000000003</v>
      </c>
      <c r="BL99" s="6">
        <f t="shared" si="270"/>
        <v>6654.7074299999995</v>
      </c>
      <c r="BM99" s="6">
        <f t="shared" si="270"/>
        <v>6654.7074299999995</v>
      </c>
      <c r="BN99" s="6">
        <f t="shared" si="270"/>
        <v>6654.7074299999995</v>
      </c>
      <c r="BO99" s="6">
        <f t="shared" si="270"/>
        <v>6654.7074299999995</v>
      </c>
      <c r="BP99" s="6">
        <f t="shared" si="270"/>
        <v>6654.7074299999995</v>
      </c>
      <c r="BQ99" s="6">
        <f t="shared" si="270"/>
        <v>6654.7074299999995</v>
      </c>
      <c r="BR99" s="6">
        <f t="shared" si="270"/>
        <v>6654.7074299999995</v>
      </c>
      <c r="BS99" s="6">
        <f t="shared" si="270"/>
        <v>6654.7074299999995</v>
      </c>
      <c r="BT99" s="6">
        <f t="shared" si="270"/>
        <v>6654.7074299999995</v>
      </c>
      <c r="BU99" s="6">
        <f t="shared" si="270"/>
        <v>6654.7074299999995</v>
      </c>
      <c r="BV99" s="6">
        <f t="shared" si="270"/>
        <v>6654.7074299999995</v>
      </c>
      <c r="BW99" s="6">
        <f t="shared" si="270"/>
        <v>6654.7074299999995</v>
      </c>
      <c r="BX99" s="6">
        <f t="shared" si="270"/>
        <v>6854.3486529000002</v>
      </c>
      <c r="BY99" s="6">
        <f t="shared" si="270"/>
        <v>6854.3486529000002</v>
      </c>
      <c r="BZ99" s="6">
        <f t="shared" si="270"/>
        <v>6854.3486529000002</v>
      </c>
      <c r="CA99" s="6">
        <f t="shared" si="270"/>
        <v>6854.3486529000002</v>
      </c>
      <c r="CB99" s="6">
        <f t="shared" si="270"/>
        <v>6854.3486529000002</v>
      </c>
      <c r="CC99" s="6">
        <f t="shared" si="270"/>
        <v>6854.3486529000002</v>
      </c>
      <c r="CD99" s="6">
        <f t="shared" si="270"/>
        <v>6854.3486529000002</v>
      </c>
      <c r="CE99" s="6">
        <f t="shared" si="270"/>
        <v>6854.3486529000002</v>
      </c>
      <c r="CF99" s="6">
        <f t="shared" si="270"/>
        <v>6854.3486529000002</v>
      </c>
      <c r="CG99" s="6">
        <f t="shared" si="270"/>
        <v>6854.3486529000002</v>
      </c>
      <c r="CH99" s="6">
        <f t="shared" si="270"/>
        <v>6854.3486529000002</v>
      </c>
      <c r="CI99" s="6">
        <f t="shared" si="270"/>
        <v>6854.3486529000002</v>
      </c>
      <c r="CJ99" s="6">
        <f t="shared" si="270"/>
        <v>0</v>
      </c>
      <c r="CK99" s="6">
        <f t="shared" si="270"/>
        <v>0</v>
      </c>
      <c r="CL99" s="6">
        <f t="shared" si="270"/>
        <v>0</v>
      </c>
      <c r="CM99" s="6">
        <f t="shared" si="270"/>
        <v>0</v>
      </c>
      <c r="CN99" s="6">
        <f t="shared" si="270"/>
        <v>0</v>
      </c>
      <c r="CO99" s="6">
        <f t="shared" si="270"/>
        <v>0</v>
      </c>
      <c r="CP99" s="6">
        <f t="shared" si="270"/>
        <v>0</v>
      </c>
      <c r="CQ99" s="11"/>
      <c r="CR99" s="11"/>
      <c r="CS99" s="11"/>
      <c r="CT99" s="11"/>
      <c r="CU99" s="11"/>
      <c r="CV99" s="24"/>
    </row>
    <row r="100" spans="1:100" ht="16.8" customHeight="1" x14ac:dyDescent="0.3">
      <c r="A100" s="274"/>
      <c r="B100" s="238" t="s">
        <v>138</v>
      </c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70"/>
      <c r="CR100" s="270"/>
      <c r="CS100" s="270"/>
      <c r="CT100" s="270"/>
      <c r="CU100" s="270"/>
      <c r="CV100" s="271"/>
    </row>
    <row r="101" spans="1:100" s="1" customFormat="1" ht="16.8" customHeight="1" collapsed="1" thickBot="1" x14ac:dyDescent="0.35">
      <c r="A101" s="274"/>
      <c r="B101" s="272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6"/>
      <c r="CG101" s="236"/>
      <c r="CH101" s="236"/>
      <c r="CI101" s="236"/>
      <c r="CJ101" s="236"/>
      <c r="CK101" s="236"/>
      <c r="CL101" s="236"/>
      <c r="CM101" s="236"/>
      <c r="CN101" s="236"/>
      <c r="CO101" s="236"/>
      <c r="CP101" s="236"/>
      <c r="CQ101" s="236"/>
      <c r="CR101" s="236"/>
      <c r="CS101" s="236"/>
      <c r="CT101" s="236"/>
      <c r="CU101" s="236"/>
      <c r="CV101" s="268"/>
    </row>
    <row r="102" spans="1:100" s="1" customFormat="1" ht="16.8" customHeight="1" outlineLevel="1" thickBot="1" x14ac:dyDescent="0.25">
      <c r="A102" s="274"/>
      <c r="B102" s="227" t="s">
        <v>116</v>
      </c>
      <c r="C102" s="228"/>
      <c r="D102" s="228" t="s">
        <v>63</v>
      </c>
      <c r="E102" s="228">
        <v>43831</v>
      </c>
      <c r="F102" s="228">
        <v>43862</v>
      </c>
      <c r="G102" s="228">
        <v>43891</v>
      </c>
      <c r="H102" s="228">
        <v>43922</v>
      </c>
      <c r="I102" s="228">
        <v>43952</v>
      </c>
      <c r="J102" s="228">
        <v>43983</v>
      </c>
      <c r="K102" s="228">
        <v>44013</v>
      </c>
      <c r="L102" s="228">
        <v>44044</v>
      </c>
      <c r="M102" s="228">
        <v>44075</v>
      </c>
      <c r="N102" s="228">
        <v>44105</v>
      </c>
      <c r="O102" s="228">
        <v>44136</v>
      </c>
      <c r="P102" s="228">
        <v>44166</v>
      </c>
      <c r="Q102" s="228">
        <v>44197</v>
      </c>
      <c r="R102" s="228">
        <v>44228</v>
      </c>
      <c r="S102" s="228">
        <v>44256</v>
      </c>
      <c r="T102" s="228">
        <v>44287</v>
      </c>
      <c r="U102" s="228">
        <v>44317</v>
      </c>
      <c r="V102" s="228">
        <v>44348</v>
      </c>
      <c r="W102" s="228">
        <v>44378</v>
      </c>
      <c r="X102" s="228">
        <v>44409</v>
      </c>
      <c r="Y102" s="228">
        <v>44440</v>
      </c>
      <c r="Z102" s="228">
        <v>44470</v>
      </c>
      <c r="AA102" s="228">
        <v>44501</v>
      </c>
      <c r="AB102" s="228">
        <v>44531</v>
      </c>
      <c r="AC102" s="228">
        <v>44562</v>
      </c>
      <c r="AD102" s="228">
        <v>44593</v>
      </c>
      <c r="AE102" s="228">
        <v>44621</v>
      </c>
      <c r="AF102" s="228">
        <v>44652</v>
      </c>
      <c r="AG102" s="228">
        <v>44682</v>
      </c>
      <c r="AH102" s="228">
        <v>44713</v>
      </c>
      <c r="AI102" s="228">
        <v>44743</v>
      </c>
      <c r="AJ102" s="228">
        <v>44774</v>
      </c>
      <c r="AK102" s="228">
        <v>44805</v>
      </c>
      <c r="AL102" s="228">
        <v>44835</v>
      </c>
      <c r="AM102" s="228">
        <v>44866</v>
      </c>
      <c r="AN102" s="228">
        <v>44896</v>
      </c>
      <c r="AO102" s="228">
        <v>44927</v>
      </c>
      <c r="AP102" s="228">
        <v>44958</v>
      </c>
      <c r="AQ102" s="228">
        <v>44986</v>
      </c>
      <c r="AR102" s="228">
        <v>45017</v>
      </c>
      <c r="AS102" s="228">
        <v>45047</v>
      </c>
      <c r="AT102" s="228">
        <v>45078</v>
      </c>
      <c r="AU102" s="228">
        <v>45108</v>
      </c>
      <c r="AV102" s="228">
        <v>45139</v>
      </c>
      <c r="AW102" s="228">
        <v>45170</v>
      </c>
      <c r="AX102" s="228">
        <v>45200</v>
      </c>
      <c r="AY102" s="228">
        <v>45231</v>
      </c>
      <c r="AZ102" s="228">
        <v>45261</v>
      </c>
      <c r="BA102" s="228">
        <v>45292</v>
      </c>
      <c r="BB102" s="228">
        <v>45323</v>
      </c>
      <c r="BC102" s="228">
        <v>45352</v>
      </c>
      <c r="BD102" s="228">
        <v>45383</v>
      </c>
      <c r="BE102" s="228">
        <v>45413</v>
      </c>
      <c r="BF102" s="228">
        <v>45444</v>
      </c>
      <c r="BG102" s="228">
        <v>45474</v>
      </c>
      <c r="BH102" s="228">
        <v>45505</v>
      </c>
      <c r="BI102" s="228">
        <v>45536</v>
      </c>
      <c r="BJ102" s="228">
        <v>45566</v>
      </c>
      <c r="BK102" s="228">
        <v>45597</v>
      </c>
      <c r="BL102" s="228">
        <v>45627</v>
      </c>
      <c r="BM102" s="228">
        <v>45658</v>
      </c>
      <c r="BN102" s="228">
        <v>45689</v>
      </c>
      <c r="BO102" s="228">
        <v>45717</v>
      </c>
      <c r="BP102" s="228">
        <v>45748</v>
      </c>
      <c r="BQ102" s="228">
        <v>45778</v>
      </c>
      <c r="BR102" s="228">
        <v>45809</v>
      </c>
      <c r="BS102" s="228">
        <v>45839</v>
      </c>
      <c r="BT102" s="228">
        <v>45870</v>
      </c>
      <c r="BU102" s="228">
        <v>45901</v>
      </c>
      <c r="BV102" s="228">
        <v>45931</v>
      </c>
      <c r="BW102" s="228">
        <v>45962</v>
      </c>
      <c r="BX102" s="228">
        <v>45992</v>
      </c>
      <c r="BY102" s="228">
        <v>46023</v>
      </c>
      <c r="BZ102" s="228">
        <v>46054</v>
      </c>
      <c r="CA102" s="228">
        <v>46082</v>
      </c>
      <c r="CB102" s="228">
        <v>46113</v>
      </c>
      <c r="CC102" s="228">
        <v>46143</v>
      </c>
      <c r="CD102" s="228">
        <v>46174</v>
      </c>
      <c r="CE102" s="228">
        <v>46204</v>
      </c>
      <c r="CF102" s="228">
        <v>46235</v>
      </c>
      <c r="CG102" s="228">
        <v>46266</v>
      </c>
      <c r="CH102" s="228">
        <v>46296</v>
      </c>
      <c r="CI102" s="228">
        <v>46327</v>
      </c>
      <c r="CJ102" s="228">
        <v>46357</v>
      </c>
      <c r="CK102" s="228">
        <v>46388</v>
      </c>
      <c r="CL102" s="228">
        <v>46419</v>
      </c>
      <c r="CM102" s="228">
        <v>46447</v>
      </c>
      <c r="CN102" s="228">
        <v>46478</v>
      </c>
      <c r="CO102" s="228">
        <v>46508</v>
      </c>
      <c r="CP102" s="228">
        <v>46539</v>
      </c>
      <c r="CQ102" s="228">
        <v>46569</v>
      </c>
      <c r="CR102" s="228">
        <v>46600</v>
      </c>
      <c r="CS102" s="228">
        <v>46631</v>
      </c>
      <c r="CT102" s="228">
        <v>46661</v>
      </c>
      <c r="CU102" s="228">
        <v>46692</v>
      </c>
      <c r="CV102" s="250">
        <v>46722</v>
      </c>
    </row>
    <row r="103" spans="1:100" s="1" customFormat="1" ht="16.8" customHeight="1" outlineLevel="1" x14ac:dyDescent="0.2">
      <c r="A103" s="274"/>
      <c r="B103" s="5" t="s">
        <v>58</v>
      </c>
      <c r="C103" s="61">
        <f>SUM(D103:DM103)/SUM($D103:DM103)</f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6">
        <v>0</v>
      </c>
      <c r="Q103" s="6">
        <f t="shared" ref="Q103:AB107" si="271">E65</f>
        <v>0</v>
      </c>
      <c r="R103" s="6">
        <f t="shared" si="271"/>
        <v>0</v>
      </c>
      <c r="S103" s="6">
        <f t="shared" si="271"/>
        <v>0</v>
      </c>
      <c r="T103" s="6">
        <f t="shared" si="271"/>
        <v>0</v>
      </c>
      <c r="U103" s="6">
        <f t="shared" si="271"/>
        <v>0</v>
      </c>
      <c r="V103" s="6">
        <f t="shared" si="271"/>
        <v>0</v>
      </c>
      <c r="W103" s="6">
        <f t="shared" si="271"/>
        <v>0</v>
      </c>
      <c r="X103" s="6">
        <f t="shared" si="271"/>
        <v>0</v>
      </c>
      <c r="Y103" s="6">
        <f t="shared" si="271"/>
        <v>0</v>
      </c>
      <c r="Z103" s="6">
        <f t="shared" si="271"/>
        <v>0</v>
      </c>
      <c r="AA103" s="6">
        <f t="shared" si="271"/>
        <v>0</v>
      </c>
      <c r="AB103" s="6">
        <f t="shared" si="271"/>
        <v>10000</v>
      </c>
      <c r="AC103" s="6">
        <f t="shared" ref="AC103:CN103" si="272">Q65</f>
        <v>7000</v>
      </c>
      <c r="AD103" s="6">
        <f t="shared" si="272"/>
        <v>7000</v>
      </c>
      <c r="AE103" s="6">
        <f t="shared" si="272"/>
        <v>7000</v>
      </c>
      <c r="AF103" s="6">
        <f t="shared" si="272"/>
        <v>7000</v>
      </c>
      <c r="AG103" s="6">
        <f t="shared" si="272"/>
        <v>7000</v>
      </c>
      <c r="AH103" s="6">
        <f t="shared" si="272"/>
        <v>7000</v>
      </c>
      <c r="AI103" s="6">
        <f t="shared" si="272"/>
        <v>7000</v>
      </c>
      <c r="AJ103" s="6">
        <f t="shared" si="272"/>
        <v>7000</v>
      </c>
      <c r="AK103" s="6">
        <f t="shared" si="272"/>
        <v>7000</v>
      </c>
      <c r="AL103" s="6">
        <f t="shared" si="272"/>
        <v>7000</v>
      </c>
      <c r="AM103" s="6">
        <f t="shared" si="272"/>
        <v>7000</v>
      </c>
      <c r="AN103" s="6">
        <f t="shared" si="272"/>
        <v>7000</v>
      </c>
      <c r="AO103" s="6">
        <f t="shared" si="272"/>
        <v>7210</v>
      </c>
      <c r="AP103" s="6">
        <f t="shared" si="272"/>
        <v>7210</v>
      </c>
      <c r="AQ103" s="6">
        <f t="shared" si="272"/>
        <v>7210</v>
      </c>
      <c r="AR103" s="6">
        <f t="shared" si="272"/>
        <v>7210</v>
      </c>
      <c r="AS103" s="6">
        <f t="shared" si="272"/>
        <v>7210</v>
      </c>
      <c r="AT103" s="6">
        <f t="shared" si="272"/>
        <v>7210</v>
      </c>
      <c r="AU103" s="6">
        <f t="shared" si="272"/>
        <v>7210</v>
      </c>
      <c r="AV103" s="6">
        <f t="shared" si="272"/>
        <v>7210</v>
      </c>
      <c r="AW103" s="6">
        <f t="shared" si="272"/>
        <v>7210</v>
      </c>
      <c r="AX103" s="6">
        <f t="shared" si="272"/>
        <v>7210</v>
      </c>
      <c r="AY103" s="6">
        <f t="shared" si="272"/>
        <v>7210</v>
      </c>
      <c r="AZ103" s="6">
        <f t="shared" si="272"/>
        <v>7210</v>
      </c>
      <c r="BA103" s="6">
        <f t="shared" si="272"/>
        <v>7426.3</v>
      </c>
      <c r="BB103" s="6">
        <f t="shared" si="272"/>
        <v>7426.3</v>
      </c>
      <c r="BC103" s="6">
        <f t="shared" si="272"/>
        <v>7426.3</v>
      </c>
      <c r="BD103" s="6">
        <f t="shared" si="272"/>
        <v>7426.3</v>
      </c>
      <c r="BE103" s="6">
        <f t="shared" si="272"/>
        <v>7426.3</v>
      </c>
      <c r="BF103" s="6">
        <f t="shared" si="272"/>
        <v>7426.3</v>
      </c>
      <c r="BG103" s="6">
        <f t="shared" si="272"/>
        <v>7426.3</v>
      </c>
      <c r="BH103" s="6">
        <f t="shared" si="272"/>
        <v>7426.3</v>
      </c>
      <c r="BI103" s="6">
        <f t="shared" si="272"/>
        <v>7426.3</v>
      </c>
      <c r="BJ103" s="6">
        <f t="shared" si="272"/>
        <v>7426.3</v>
      </c>
      <c r="BK103" s="6">
        <f t="shared" si="272"/>
        <v>7426.3</v>
      </c>
      <c r="BL103" s="6">
        <f t="shared" si="272"/>
        <v>7426.3</v>
      </c>
      <c r="BM103" s="6">
        <f t="shared" si="272"/>
        <v>7649.0889999999999</v>
      </c>
      <c r="BN103" s="6">
        <f t="shared" si="272"/>
        <v>7649.0889999999999</v>
      </c>
      <c r="BO103" s="6">
        <f t="shared" si="272"/>
        <v>7649.0889999999999</v>
      </c>
      <c r="BP103" s="6">
        <f t="shared" si="272"/>
        <v>7649.0889999999999</v>
      </c>
      <c r="BQ103" s="6">
        <f t="shared" si="272"/>
        <v>7649.0889999999999</v>
      </c>
      <c r="BR103" s="6">
        <f t="shared" si="272"/>
        <v>7649.0889999999999</v>
      </c>
      <c r="BS103" s="6">
        <f t="shared" si="272"/>
        <v>7649.0889999999999</v>
      </c>
      <c r="BT103" s="6">
        <f t="shared" si="272"/>
        <v>7649.0889999999999</v>
      </c>
      <c r="BU103" s="6">
        <f t="shared" si="272"/>
        <v>7649.0889999999999</v>
      </c>
      <c r="BV103" s="6">
        <f t="shared" si="272"/>
        <v>7649.0889999999999</v>
      </c>
      <c r="BW103" s="6">
        <f t="shared" si="272"/>
        <v>7649.0889999999999</v>
      </c>
      <c r="BX103" s="6">
        <f t="shared" si="272"/>
        <v>7649.0889999999999</v>
      </c>
      <c r="BY103" s="6">
        <f t="shared" si="272"/>
        <v>7878.56167</v>
      </c>
      <c r="BZ103" s="6">
        <f t="shared" si="272"/>
        <v>7878.56167</v>
      </c>
      <c r="CA103" s="6">
        <f t="shared" si="272"/>
        <v>7878.56167</v>
      </c>
      <c r="CB103" s="6">
        <f t="shared" si="272"/>
        <v>7878.56167</v>
      </c>
      <c r="CC103" s="6">
        <f t="shared" si="272"/>
        <v>7878.56167</v>
      </c>
      <c r="CD103" s="6">
        <f t="shared" si="272"/>
        <v>7878.56167</v>
      </c>
      <c r="CE103" s="6">
        <f t="shared" si="272"/>
        <v>7878.56167</v>
      </c>
      <c r="CF103" s="6">
        <f t="shared" si="272"/>
        <v>7878.56167</v>
      </c>
      <c r="CG103" s="6">
        <f t="shared" si="272"/>
        <v>7878.56167</v>
      </c>
      <c r="CH103" s="6">
        <f t="shared" si="272"/>
        <v>7878.56167</v>
      </c>
      <c r="CI103" s="6">
        <f t="shared" si="272"/>
        <v>7878.56167</v>
      </c>
      <c r="CJ103" s="6">
        <f t="shared" si="272"/>
        <v>7878.56167</v>
      </c>
      <c r="CK103" s="6">
        <f t="shared" si="272"/>
        <v>0</v>
      </c>
      <c r="CL103" s="6">
        <f t="shared" si="272"/>
        <v>0</v>
      </c>
      <c r="CM103" s="6">
        <f t="shared" si="272"/>
        <v>0</v>
      </c>
      <c r="CN103" s="6">
        <f t="shared" si="272"/>
        <v>0</v>
      </c>
      <c r="CO103" s="6">
        <f t="shared" ref="CO103:CU103" si="273">CC65</f>
        <v>0</v>
      </c>
      <c r="CP103" s="6">
        <f t="shared" si="273"/>
        <v>0</v>
      </c>
      <c r="CQ103" s="6">
        <f t="shared" si="273"/>
        <v>0</v>
      </c>
      <c r="CR103" s="6">
        <f t="shared" si="273"/>
        <v>0</v>
      </c>
      <c r="CS103" s="6">
        <f t="shared" si="273"/>
        <v>0</v>
      </c>
      <c r="CT103" s="6">
        <f t="shared" si="273"/>
        <v>0</v>
      </c>
      <c r="CU103" s="6">
        <f t="shared" si="273"/>
        <v>0</v>
      </c>
      <c r="CV103" s="7">
        <f>CJ65</f>
        <v>0</v>
      </c>
    </row>
    <row r="104" spans="1:100" s="1" customFormat="1" ht="16.8" customHeight="1" outlineLevel="1" x14ac:dyDescent="0.2">
      <c r="A104" s="274"/>
      <c r="B104" s="5" t="s">
        <v>59</v>
      </c>
      <c r="C104" s="61">
        <f>SUM(D104:DM104)/SUM($D103:DM103)</f>
        <v>-0.43862784153742612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6">
        <v>0</v>
      </c>
      <c r="Q104" s="6">
        <f t="shared" si="271"/>
        <v>0</v>
      </c>
      <c r="R104" s="6">
        <f t="shared" si="271"/>
        <v>0</v>
      </c>
      <c r="S104" s="6">
        <f t="shared" si="271"/>
        <v>0</v>
      </c>
      <c r="T104" s="6">
        <f t="shared" si="271"/>
        <v>0</v>
      </c>
      <c r="U104" s="6">
        <f t="shared" si="271"/>
        <v>0</v>
      </c>
      <c r="V104" s="6">
        <f t="shared" si="271"/>
        <v>0</v>
      </c>
      <c r="W104" s="6">
        <f t="shared" si="271"/>
        <v>0</v>
      </c>
      <c r="X104" s="6">
        <f t="shared" si="271"/>
        <v>0</v>
      </c>
      <c r="Y104" s="6">
        <f t="shared" si="271"/>
        <v>0</v>
      </c>
      <c r="Z104" s="6">
        <f t="shared" si="271"/>
        <v>0</v>
      </c>
      <c r="AA104" s="6">
        <f t="shared" si="271"/>
        <v>0</v>
      </c>
      <c r="AB104" s="6">
        <f t="shared" si="271"/>
        <v>-200000</v>
      </c>
      <c r="AC104" s="6">
        <f t="shared" ref="AC104:CN104" si="274">Q66</f>
        <v>0</v>
      </c>
      <c r="AD104" s="6">
        <f t="shared" si="274"/>
        <v>0</v>
      </c>
      <c r="AE104" s="6">
        <f t="shared" si="274"/>
        <v>0</v>
      </c>
      <c r="AF104" s="6">
        <f t="shared" si="274"/>
        <v>0</v>
      </c>
      <c r="AG104" s="6">
        <f t="shared" si="274"/>
        <v>0</v>
      </c>
      <c r="AH104" s="6">
        <f t="shared" si="274"/>
        <v>0</v>
      </c>
      <c r="AI104" s="6">
        <f t="shared" si="274"/>
        <v>0</v>
      </c>
      <c r="AJ104" s="6">
        <f t="shared" si="274"/>
        <v>0</v>
      </c>
      <c r="AK104" s="6">
        <f t="shared" si="274"/>
        <v>0</v>
      </c>
      <c r="AL104" s="6">
        <f t="shared" si="274"/>
        <v>0</v>
      </c>
      <c r="AM104" s="6">
        <f t="shared" si="274"/>
        <v>0</v>
      </c>
      <c r="AN104" s="6">
        <f t="shared" si="274"/>
        <v>0</v>
      </c>
      <c r="AO104" s="6">
        <f t="shared" si="274"/>
        <v>0</v>
      </c>
      <c r="AP104" s="6">
        <f t="shared" si="274"/>
        <v>0</v>
      </c>
      <c r="AQ104" s="6">
        <f t="shared" si="274"/>
        <v>0</v>
      </c>
      <c r="AR104" s="6">
        <f t="shared" si="274"/>
        <v>0</v>
      </c>
      <c r="AS104" s="6">
        <f t="shared" si="274"/>
        <v>0</v>
      </c>
      <c r="AT104" s="6">
        <f t="shared" si="274"/>
        <v>0</v>
      </c>
      <c r="AU104" s="6">
        <f t="shared" si="274"/>
        <v>0</v>
      </c>
      <c r="AV104" s="6">
        <f t="shared" si="274"/>
        <v>0</v>
      </c>
      <c r="AW104" s="6">
        <f t="shared" si="274"/>
        <v>0</v>
      </c>
      <c r="AX104" s="6">
        <f t="shared" si="274"/>
        <v>0</v>
      </c>
      <c r="AY104" s="6">
        <f t="shared" si="274"/>
        <v>0</v>
      </c>
      <c r="AZ104" s="6">
        <f t="shared" si="274"/>
        <v>0</v>
      </c>
      <c r="BA104" s="6">
        <f t="shared" si="274"/>
        <v>0</v>
      </c>
      <c r="BB104" s="6">
        <f t="shared" si="274"/>
        <v>0</v>
      </c>
      <c r="BC104" s="6">
        <f t="shared" si="274"/>
        <v>0</v>
      </c>
      <c r="BD104" s="6">
        <f t="shared" si="274"/>
        <v>0</v>
      </c>
      <c r="BE104" s="6">
        <f t="shared" si="274"/>
        <v>0</v>
      </c>
      <c r="BF104" s="6">
        <f t="shared" si="274"/>
        <v>0</v>
      </c>
      <c r="BG104" s="6">
        <f t="shared" si="274"/>
        <v>0</v>
      </c>
      <c r="BH104" s="6">
        <f t="shared" si="274"/>
        <v>0</v>
      </c>
      <c r="BI104" s="6">
        <f t="shared" si="274"/>
        <v>0</v>
      </c>
      <c r="BJ104" s="6">
        <f t="shared" si="274"/>
        <v>0</v>
      </c>
      <c r="BK104" s="6">
        <f t="shared" si="274"/>
        <v>0</v>
      </c>
      <c r="BL104" s="6">
        <f t="shared" si="274"/>
        <v>0</v>
      </c>
      <c r="BM104" s="6">
        <f t="shared" si="274"/>
        <v>0</v>
      </c>
      <c r="BN104" s="6">
        <f t="shared" si="274"/>
        <v>0</v>
      </c>
      <c r="BO104" s="6">
        <f t="shared" si="274"/>
        <v>0</v>
      </c>
      <c r="BP104" s="6">
        <f t="shared" si="274"/>
        <v>0</v>
      </c>
      <c r="BQ104" s="6">
        <f t="shared" si="274"/>
        <v>0</v>
      </c>
      <c r="BR104" s="6">
        <f t="shared" si="274"/>
        <v>0</v>
      </c>
      <c r="BS104" s="6">
        <f t="shared" si="274"/>
        <v>0</v>
      </c>
      <c r="BT104" s="6">
        <f t="shared" si="274"/>
        <v>0</v>
      </c>
      <c r="BU104" s="6">
        <f t="shared" si="274"/>
        <v>0</v>
      </c>
      <c r="BV104" s="6">
        <f t="shared" si="274"/>
        <v>0</v>
      </c>
      <c r="BW104" s="6">
        <f t="shared" si="274"/>
        <v>0</v>
      </c>
      <c r="BX104" s="6">
        <f t="shared" si="274"/>
        <v>0</v>
      </c>
      <c r="BY104" s="6">
        <f t="shared" si="274"/>
        <v>0</v>
      </c>
      <c r="BZ104" s="6">
        <f t="shared" si="274"/>
        <v>0</v>
      </c>
      <c r="CA104" s="6">
        <f t="shared" si="274"/>
        <v>0</v>
      </c>
      <c r="CB104" s="6">
        <f t="shared" si="274"/>
        <v>0</v>
      </c>
      <c r="CC104" s="6">
        <f t="shared" si="274"/>
        <v>0</v>
      </c>
      <c r="CD104" s="6">
        <f t="shared" si="274"/>
        <v>0</v>
      </c>
      <c r="CE104" s="6">
        <f t="shared" si="274"/>
        <v>0</v>
      </c>
      <c r="CF104" s="6">
        <f t="shared" si="274"/>
        <v>0</v>
      </c>
      <c r="CG104" s="6">
        <f t="shared" si="274"/>
        <v>0</v>
      </c>
      <c r="CH104" s="6">
        <f t="shared" si="274"/>
        <v>0</v>
      </c>
      <c r="CI104" s="6">
        <f t="shared" si="274"/>
        <v>0</v>
      </c>
      <c r="CJ104" s="6">
        <f t="shared" si="274"/>
        <v>0</v>
      </c>
      <c r="CK104" s="6">
        <f t="shared" si="274"/>
        <v>0</v>
      </c>
      <c r="CL104" s="6">
        <f t="shared" si="274"/>
        <v>0</v>
      </c>
      <c r="CM104" s="6">
        <f t="shared" si="274"/>
        <v>0</v>
      </c>
      <c r="CN104" s="6">
        <f t="shared" si="274"/>
        <v>0</v>
      </c>
      <c r="CO104" s="6">
        <f t="shared" ref="CO104:CU104" si="275">CC66</f>
        <v>0</v>
      </c>
      <c r="CP104" s="6">
        <f t="shared" si="275"/>
        <v>0</v>
      </c>
      <c r="CQ104" s="6">
        <f t="shared" si="275"/>
        <v>0</v>
      </c>
      <c r="CR104" s="6">
        <f t="shared" si="275"/>
        <v>0</v>
      </c>
      <c r="CS104" s="6">
        <f t="shared" si="275"/>
        <v>0</v>
      </c>
      <c r="CT104" s="6">
        <f t="shared" si="275"/>
        <v>0</v>
      </c>
      <c r="CU104" s="6">
        <f t="shared" si="275"/>
        <v>0</v>
      </c>
      <c r="CV104" s="7">
        <f>CJ66</f>
        <v>0</v>
      </c>
    </row>
    <row r="105" spans="1:100" s="1" customFormat="1" ht="16.8" customHeight="1" outlineLevel="1" x14ac:dyDescent="0.2">
      <c r="A105" s="274"/>
      <c r="B105" s="5" t="s">
        <v>60</v>
      </c>
      <c r="C105" s="61">
        <f>SUM(D105:DM105)/SUM($D103:DM103)</f>
        <v>-4.9999999999999996E-2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6">
        <v>0</v>
      </c>
      <c r="Q105" s="6">
        <f t="shared" si="271"/>
        <v>0</v>
      </c>
      <c r="R105" s="6">
        <f t="shared" si="271"/>
        <v>0</v>
      </c>
      <c r="S105" s="6">
        <f t="shared" si="271"/>
        <v>0</v>
      </c>
      <c r="T105" s="6">
        <f t="shared" si="271"/>
        <v>0</v>
      </c>
      <c r="U105" s="6">
        <f t="shared" si="271"/>
        <v>0</v>
      </c>
      <c r="V105" s="6">
        <f t="shared" si="271"/>
        <v>0</v>
      </c>
      <c r="W105" s="6">
        <f t="shared" si="271"/>
        <v>0</v>
      </c>
      <c r="X105" s="6">
        <f t="shared" si="271"/>
        <v>0</v>
      </c>
      <c r="Y105" s="6">
        <f t="shared" si="271"/>
        <v>0</v>
      </c>
      <c r="Z105" s="6">
        <f t="shared" si="271"/>
        <v>0</v>
      </c>
      <c r="AA105" s="6">
        <f t="shared" si="271"/>
        <v>0</v>
      </c>
      <c r="AB105" s="6">
        <f t="shared" si="271"/>
        <v>-500</v>
      </c>
      <c r="AC105" s="6">
        <f t="shared" ref="AC105:CN105" si="276">Q67</f>
        <v>-350</v>
      </c>
      <c r="AD105" s="6">
        <f t="shared" si="276"/>
        <v>-350</v>
      </c>
      <c r="AE105" s="6">
        <f t="shared" si="276"/>
        <v>-350</v>
      </c>
      <c r="AF105" s="6">
        <f t="shared" si="276"/>
        <v>-350</v>
      </c>
      <c r="AG105" s="6">
        <f t="shared" si="276"/>
        <v>-350</v>
      </c>
      <c r="AH105" s="6">
        <f t="shared" si="276"/>
        <v>-350</v>
      </c>
      <c r="AI105" s="6">
        <f t="shared" si="276"/>
        <v>-350</v>
      </c>
      <c r="AJ105" s="6">
        <f t="shared" si="276"/>
        <v>-350</v>
      </c>
      <c r="AK105" s="6">
        <f t="shared" si="276"/>
        <v>-350</v>
      </c>
      <c r="AL105" s="6">
        <f t="shared" si="276"/>
        <v>-350</v>
      </c>
      <c r="AM105" s="6">
        <f t="shared" si="276"/>
        <v>-350</v>
      </c>
      <c r="AN105" s="6">
        <f t="shared" si="276"/>
        <v>-350</v>
      </c>
      <c r="AO105" s="6">
        <f t="shared" si="276"/>
        <v>-360.5</v>
      </c>
      <c r="AP105" s="6">
        <f t="shared" si="276"/>
        <v>-360.5</v>
      </c>
      <c r="AQ105" s="6">
        <f t="shared" si="276"/>
        <v>-360.5</v>
      </c>
      <c r="AR105" s="6">
        <f t="shared" si="276"/>
        <v>-360.5</v>
      </c>
      <c r="AS105" s="6">
        <f t="shared" si="276"/>
        <v>-360.5</v>
      </c>
      <c r="AT105" s="6">
        <f t="shared" si="276"/>
        <v>-360.5</v>
      </c>
      <c r="AU105" s="6">
        <f t="shared" si="276"/>
        <v>-360.5</v>
      </c>
      <c r="AV105" s="6">
        <f t="shared" si="276"/>
        <v>-360.5</v>
      </c>
      <c r="AW105" s="6">
        <f t="shared" si="276"/>
        <v>-360.5</v>
      </c>
      <c r="AX105" s="6">
        <f t="shared" si="276"/>
        <v>-360.5</v>
      </c>
      <c r="AY105" s="6">
        <f t="shared" si="276"/>
        <v>-360.5</v>
      </c>
      <c r="AZ105" s="6">
        <f t="shared" si="276"/>
        <v>-360.5</v>
      </c>
      <c r="BA105" s="6">
        <f t="shared" si="276"/>
        <v>-371.31500000000005</v>
      </c>
      <c r="BB105" s="6">
        <f t="shared" si="276"/>
        <v>-371.31500000000005</v>
      </c>
      <c r="BC105" s="6">
        <f t="shared" si="276"/>
        <v>-371.31500000000005</v>
      </c>
      <c r="BD105" s="6">
        <f t="shared" si="276"/>
        <v>-371.31500000000005</v>
      </c>
      <c r="BE105" s="6">
        <f t="shared" si="276"/>
        <v>-371.31500000000005</v>
      </c>
      <c r="BF105" s="6">
        <f t="shared" si="276"/>
        <v>-371.31500000000005</v>
      </c>
      <c r="BG105" s="6">
        <f t="shared" si="276"/>
        <v>-371.31500000000005</v>
      </c>
      <c r="BH105" s="6">
        <f t="shared" si="276"/>
        <v>-371.31500000000005</v>
      </c>
      <c r="BI105" s="6">
        <f t="shared" si="276"/>
        <v>-371.31500000000005</v>
      </c>
      <c r="BJ105" s="6">
        <f t="shared" si="276"/>
        <v>-371.31500000000005</v>
      </c>
      <c r="BK105" s="6">
        <f t="shared" si="276"/>
        <v>-371.31500000000005</v>
      </c>
      <c r="BL105" s="6">
        <f t="shared" si="276"/>
        <v>-371.31500000000005</v>
      </c>
      <c r="BM105" s="6">
        <f t="shared" si="276"/>
        <v>-382.45445000000001</v>
      </c>
      <c r="BN105" s="6">
        <f t="shared" si="276"/>
        <v>-382.45445000000001</v>
      </c>
      <c r="BO105" s="6">
        <f t="shared" si="276"/>
        <v>-382.45445000000001</v>
      </c>
      <c r="BP105" s="6">
        <f t="shared" si="276"/>
        <v>-382.45445000000001</v>
      </c>
      <c r="BQ105" s="6">
        <f t="shared" si="276"/>
        <v>-382.45445000000001</v>
      </c>
      <c r="BR105" s="6">
        <f t="shared" si="276"/>
        <v>-382.45445000000001</v>
      </c>
      <c r="BS105" s="6">
        <f t="shared" si="276"/>
        <v>-382.45445000000001</v>
      </c>
      <c r="BT105" s="6">
        <f t="shared" si="276"/>
        <v>-382.45445000000001</v>
      </c>
      <c r="BU105" s="6">
        <f t="shared" si="276"/>
        <v>-382.45445000000001</v>
      </c>
      <c r="BV105" s="6">
        <f t="shared" si="276"/>
        <v>-382.45445000000001</v>
      </c>
      <c r="BW105" s="6">
        <f t="shared" si="276"/>
        <v>-382.45445000000001</v>
      </c>
      <c r="BX105" s="6">
        <f t="shared" si="276"/>
        <v>-382.45445000000001</v>
      </c>
      <c r="BY105" s="6">
        <f t="shared" si="276"/>
        <v>-393.92808350000001</v>
      </c>
      <c r="BZ105" s="6">
        <f t="shared" si="276"/>
        <v>-393.92808350000001</v>
      </c>
      <c r="CA105" s="6">
        <f t="shared" si="276"/>
        <v>-393.92808350000001</v>
      </c>
      <c r="CB105" s="6">
        <f t="shared" si="276"/>
        <v>-393.92808350000001</v>
      </c>
      <c r="CC105" s="6">
        <f t="shared" si="276"/>
        <v>-393.92808350000001</v>
      </c>
      <c r="CD105" s="6">
        <f t="shared" si="276"/>
        <v>-393.92808350000001</v>
      </c>
      <c r="CE105" s="6">
        <f t="shared" si="276"/>
        <v>-393.92808350000001</v>
      </c>
      <c r="CF105" s="6">
        <f t="shared" si="276"/>
        <v>-393.92808350000001</v>
      </c>
      <c r="CG105" s="6">
        <f t="shared" si="276"/>
        <v>-393.92808350000001</v>
      </c>
      <c r="CH105" s="6">
        <f t="shared" si="276"/>
        <v>-393.92808350000001</v>
      </c>
      <c r="CI105" s="6">
        <f t="shared" si="276"/>
        <v>-393.92808350000001</v>
      </c>
      <c r="CJ105" s="6">
        <f t="shared" si="276"/>
        <v>-393.92808350000001</v>
      </c>
      <c r="CK105" s="6">
        <f t="shared" si="276"/>
        <v>0</v>
      </c>
      <c r="CL105" s="6">
        <f t="shared" si="276"/>
        <v>0</v>
      </c>
      <c r="CM105" s="6">
        <f t="shared" si="276"/>
        <v>0</v>
      </c>
      <c r="CN105" s="6">
        <f t="shared" si="276"/>
        <v>0</v>
      </c>
      <c r="CO105" s="6">
        <f t="shared" ref="CO105:CU105" si="277">CC67</f>
        <v>0</v>
      </c>
      <c r="CP105" s="6">
        <f t="shared" si="277"/>
        <v>0</v>
      </c>
      <c r="CQ105" s="6">
        <f t="shared" si="277"/>
        <v>0</v>
      </c>
      <c r="CR105" s="6">
        <f t="shared" si="277"/>
        <v>0</v>
      </c>
      <c r="CS105" s="6">
        <f t="shared" si="277"/>
        <v>0</v>
      </c>
      <c r="CT105" s="6">
        <f t="shared" si="277"/>
        <v>0</v>
      </c>
      <c r="CU105" s="6">
        <f t="shared" si="277"/>
        <v>0</v>
      </c>
      <c r="CV105" s="7">
        <f>CJ67</f>
        <v>0</v>
      </c>
    </row>
    <row r="106" spans="1:100" s="1" customFormat="1" ht="16.8" customHeight="1" outlineLevel="1" x14ac:dyDescent="0.2">
      <c r="A106" s="274"/>
      <c r="B106" s="12" t="s">
        <v>61</v>
      </c>
      <c r="C106" s="61">
        <f>SUM(D106:DM106)/SUM($D103:DM103)</f>
        <v>-0.08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6">
        <v>0</v>
      </c>
      <c r="Q106" s="6">
        <f t="shared" si="271"/>
        <v>0</v>
      </c>
      <c r="R106" s="6">
        <f t="shared" si="271"/>
        <v>0</v>
      </c>
      <c r="S106" s="6">
        <f t="shared" si="271"/>
        <v>0</v>
      </c>
      <c r="T106" s="6">
        <f t="shared" si="271"/>
        <v>0</v>
      </c>
      <c r="U106" s="6">
        <f t="shared" si="271"/>
        <v>0</v>
      </c>
      <c r="V106" s="6">
        <f t="shared" si="271"/>
        <v>0</v>
      </c>
      <c r="W106" s="6">
        <f t="shared" si="271"/>
        <v>0</v>
      </c>
      <c r="X106" s="6">
        <f t="shared" si="271"/>
        <v>0</v>
      </c>
      <c r="Y106" s="6">
        <f t="shared" si="271"/>
        <v>0</v>
      </c>
      <c r="Z106" s="6">
        <f t="shared" si="271"/>
        <v>0</v>
      </c>
      <c r="AA106" s="6">
        <f t="shared" si="271"/>
        <v>0</v>
      </c>
      <c r="AB106" s="6">
        <f t="shared" si="271"/>
        <v>-800</v>
      </c>
      <c r="AC106" s="6">
        <f t="shared" ref="AC106:CN106" si="278">Q68</f>
        <v>-560</v>
      </c>
      <c r="AD106" s="6">
        <f t="shared" si="278"/>
        <v>-560</v>
      </c>
      <c r="AE106" s="6">
        <f t="shared" si="278"/>
        <v>-560</v>
      </c>
      <c r="AF106" s="6">
        <f t="shared" si="278"/>
        <v>-560</v>
      </c>
      <c r="AG106" s="6">
        <f t="shared" si="278"/>
        <v>-560</v>
      </c>
      <c r="AH106" s="6">
        <f t="shared" si="278"/>
        <v>-560</v>
      </c>
      <c r="AI106" s="6">
        <f t="shared" si="278"/>
        <v>-560</v>
      </c>
      <c r="AJ106" s="6">
        <f t="shared" si="278"/>
        <v>-560</v>
      </c>
      <c r="AK106" s="6">
        <f t="shared" si="278"/>
        <v>-560</v>
      </c>
      <c r="AL106" s="6">
        <f t="shared" si="278"/>
        <v>-560</v>
      </c>
      <c r="AM106" s="6">
        <f t="shared" si="278"/>
        <v>-560</v>
      </c>
      <c r="AN106" s="6">
        <f t="shared" si="278"/>
        <v>-560</v>
      </c>
      <c r="AO106" s="6">
        <f t="shared" si="278"/>
        <v>-576.80000000000007</v>
      </c>
      <c r="AP106" s="6">
        <f t="shared" si="278"/>
        <v>-576.80000000000007</v>
      </c>
      <c r="AQ106" s="6">
        <f t="shared" si="278"/>
        <v>-576.80000000000007</v>
      </c>
      <c r="AR106" s="6">
        <f t="shared" si="278"/>
        <v>-576.80000000000007</v>
      </c>
      <c r="AS106" s="6">
        <f t="shared" si="278"/>
        <v>-576.80000000000007</v>
      </c>
      <c r="AT106" s="6">
        <f t="shared" si="278"/>
        <v>-576.80000000000007</v>
      </c>
      <c r="AU106" s="6">
        <f t="shared" si="278"/>
        <v>-576.80000000000007</v>
      </c>
      <c r="AV106" s="6">
        <f t="shared" si="278"/>
        <v>-576.80000000000007</v>
      </c>
      <c r="AW106" s="6">
        <f t="shared" si="278"/>
        <v>-576.80000000000007</v>
      </c>
      <c r="AX106" s="6">
        <f t="shared" si="278"/>
        <v>-576.80000000000007</v>
      </c>
      <c r="AY106" s="6">
        <f t="shared" si="278"/>
        <v>-576.80000000000007</v>
      </c>
      <c r="AZ106" s="6">
        <f t="shared" si="278"/>
        <v>-576.80000000000007</v>
      </c>
      <c r="BA106" s="6">
        <f t="shared" si="278"/>
        <v>-594.10400000000004</v>
      </c>
      <c r="BB106" s="6">
        <f t="shared" si="278"/>
        <v>-594.10400000000004</v>
      </c>
      <c r="BC106" s="6">
        <f t="shared" si="278"/>
        <v>-594.10400000000004</v>
      </c>
      <c r="BD106" s="6">
        <f t="shared" si="278"/>
        <v>-594.10400000000004</v>
      </c>
      <c r="BE106" s="6">
        <f t="shared" si="278"/>
        <v>-594.10400000000004</v>
      </c>
      <c r="BF106" s="6">
        <f t="shared" si="278"/>
        <v>-594.10400000000004</v>
      </c>
      <c r="BG106" s="6">
        <f t="shared" si="278"/>
        <v>-594.10400000000004</v>
      </c>
      <c r="BH106" s="6">
        <f t="shared" si="278"/>
        <v>-594.10400000000004</v>
      </c>
      <c r="BI106" s="6">
        <f t="shared" si="278"/>
        <v>-594.10400000000004</v>
      </c>
      <c r="BJ106" s="6">
        <f t="shared" si="278"/>
        <v>-594.10400000000004</v>
      </c>
      <c r="BK106" s="6">
        <f t="shared" si="278"/>
        <v>-594.10400000000004</v>
      </c>
      <c r="BL106" s="6">
        <f t="shared" si="278"/>
        <v>-594.10400000000004</v>
      </c>
      <c r="BM106" s="6">
        <f t="shared" si="278"/>
        <v>-611.92712000000006</v>
      </c>
      <c r="BN106" s="6">
        <f t="shared" si="278"/>
        <v>-611.92712000000006</v>
      </c>
      <c r="BO106" s="6">
        <f t="shared" si="278"/>
        <v>-611.92712000000006</v>
      </c>
      <c r="BP106" s="6">
        <f t="shared" si="278"/>
        <v>-611.92712000000006</v>
      </c>
      <c r="BQ106" s="6">
        <f t="shared" si="278"/>
        <v>-611.92712000000006</v>
      </c>
      <c r="BR106" s="6">
        <f t="shared" si="278"/>
        <v>-611.92712000000006</v>
      </c>
      <c r="BS106" s="6">
        <f t="shared" si="278"/>
        <v>-611.92712000000006</v>
      </c>
      <c r="BT106" s="6">
        <f t="shared" si="278"/>
        <v>-611.92712000000006</v>
      </c>
      <c r="BU106" s="6">
        <f t="shared" si="278"/>
        <v>-611.92712000000006</v>
      </c>
      <c r="BV106" s="6">
        <f t="shared" si="278"/>
        <v>-611.92712000000006</v>
      </c>
      <c r="BW106" s="6">
        <f t="shared" si="278"/>
        <v>-611.92712000000006</v>
      </c>
      <c r="BX106" s="6">
        <f t="shared" si="278"/>
        <v>-611.92712000000006</v>
      </c>
      <c r="BY106" s="6">
        <f t="shared" si="278"/>
        <v>-630.28493360000004</v>
      </c>
      <c r="BZ106" s="6">
        <f t="shared" si="278"/>
        <v>-630.28493360000004</v>
      </c>
      <c r="CA106" s="6">
        <f t="shared" si="278"/>
        <v>-630.28493360000004</v>
      </c>
      <c r="CB106" s="6">
        <f t="shared" si="278"/>
        <v>-630.28493360000004</v>
      </c>
      <c r="CC106" s="6">
        <f t="shared" si="278"/>
        <v>-630.28493360000004</v>
      </c>
      <c r="CD106" s="6">
        <f t="shared" si="278"/>
        <v>-630.28493360000004</v>
      </c>
      <c r="CE106" s="6">
        <f t="shared" si="278"/>
        <v>-630.28493360000004</v>
      </c>
      <c r="CF106" s="6">
        <f t="shared" si="278"/>
        <v>-630.28493360000004</v>
      </c>
      <c r="CG106" s="6">
        <f t="shared" si="278"/>
        <v>-630.28493360000004</v>
      </c>
      <c r="CH106" s="6">
        <f t="shared" si="278"/>
        <v>-630.28493360000004</v>
      </c>
      <c r="CI106" s="6">
        <f t="shared" si="278"/>
        <v>-630.28493360000004</v>
      </c>
      <c r="CJ106" s="6">
        <f t="shared" si="278"/>
        <v>-630.28493360000004</v>
      </c>
      <c r="CK106" s="6">
        <f t="shared" si="278"/>
        <v>0</v>
      </c>
      <c r="CL106" s="6">
        <f t="shared" si="278"/>
        <v>0</v>
      </c>
      <c r="CM106" s="6">
        <f t="shared" si="278"/>
        <v>0</v>
      </c>
      <c r="CN106" s="6">
        <f t="shared" si="278"/>
        <v>0</v>
      </c>
      <c r="CO106" s="6">
        <f t="shared" ref="CO106:CU106" si="279">CC68</f>
        <v>0</v>
      </c>
      <c r="CP106" s="6">
        <f t="shared" si="279"/>
        <v>0</v>
      </c>
      <c r="CQ106" s="6">
        <f t="shared" si="279"/>
        <v>0</v>
      </c>
      <c r="CR106" s="6">
        <f t="shared" si="279"/>
        <v>0</v>
      </c>
      <c r="CS106" s="6">
        <f t="shared" si="279"/>
        <v>0</v>
      </c>
      <c r="CT106" s="6">
        <f t="shared" si="279"/>
        <v>0</v>
      </c>
      <c r="CU106" s="6">
        <f t="shared" si="279"/>
        <v>0</v>
      </c>
      <c r="CV106" s="7">
        <f>CJ68</f>
        <v>0</v>
      </c>
    </row>
    <row r="107" spans="1:100" s="1" customFormat="1" ht="16.8" customHeight="1" outlineLevel="1" thickBot="1" x14ac:dyDescent="0.25">
      <c r="A107" s="274">
        <f>NPV((1+'Budget New Projetcts'!$C$7)^(1/12)-1,'Cashflow New Projects'!D107:CV107)</f>
        <v>126930.2421101534</v>
      </c>
      <c r="B107" s="5" t="s">
        <v>62</v>
      </c>
      <c r="C107" s="61">
        <f>SUM(D107:DM107)/SUM($D103:DM103)</f>
        <v>0.43137215846257376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6">
        <v>0</v>
      </c>
      <c r="Q107" s="6">
        <f t="shared" si="271"/>
        <v>0</v>
      </c>
      <c r="R107" s="6">
        <f t="shared" si="271"/>
        <v>0</v>
      </c>
      <c r="S107" s="6">
        <f t="shared" si="271"/>
        <v>0</v>
      </c>
      <c r="T107" s="6">
        <f t="shared" si="271"/>
        <v>0</v>
      </c>
      <c r="U107" s="6">
        <f t="shared" si="271"/>
        <v>0</v>
      </c>
      <c r="V107" s="6">
        <f t="shared" si="271"/>
        <v>0</v>
      </c>
      <c r="W107" s="6">
        <f t="shared" si="271"/>
        <v>0</v>
      </c>
      <c r="X107" s="6">
        <f t="shared" si="271"/>
        <v>0</v>
      </c>
      <c r="Y107" s="6">
        <f t="shared" si="271"/>
        <v>0</v>
      </c>
      <c r="Z107" s="6">
        <f t="shared" si="271"/>
        <v>0</v>
      </c>
      <c r="AA107" s="6">
        <f t="shared" si="271"/>
        <v>0</v>
      </c>
      <c r="AB107" s="6">
        <f t="shared" si="271"/>
        <v>-191300</v>
      </c>
      <c r="AC107" s="6">
        <f t="shared" ref="AC107:CN107" si="280">Q69</f>
        <v>6090</v>
      </c>
      <c r="AD107" s="6">
        <f t="shared" si="280"/>
        <v>6090</v>
      </c>
      <c r="AE107" s="6">
        <f t="shared" si="280"/>
        <v>6090</v>
      </c>
      <c r="AF107" s="6">
        <f t="shared" si="280"/>
        <v>6090</v>
      </c>
      <c r="AG107" s="6">
        <f t="shared" si="280"/>
        <v>6090</v>
      </c>
      <c r="AH107" s="6">
        <f t="shared" si="280"/>
        <v>6090</v>
      </c>
      <c r="AI107" s="6">
        <f t="shared" si="280"/>
        <v>6090</v>
      </c>
      <c r="AJ107" s="6">
        <f t="shared" si="280"/>
        <v>6090</v>
      </c>
      <c r="AK107" s="6">
        <f t="shared" si="280"/>
        <v>6090</v>
      </c>
      <c r="AL107" s="6">
        <f t="shared" si="280"/>
        <v>6090</v>
      </c>
      <c r="AM107" s="6">
        <f t="shared" si="280"/>
        <v>6090</v>
      </c>
      <c r="AN107" s="6">
        <f t="shared" si="280"/>
        <v>6090</v>
      </c>
      <c r="AO107" s="6">
        <f t="shared" si="280"/>
        <v>6272.7</v>
      </c>
      <c r="AP107" s="6">
        <f t="shared" si="280"/>
        <v>6272.7</v>
      </c>
      <c r="AQ107" s="6">
        <f t="shared" si="280"/>
        <v>6272.7</v>
      </c>
      <c r="AR107" s="6">
        <f t="shared" si="280"/>
        <v>6272.7</v>
      </c>
      <c r="AS107" s="6">
        <f t="shared" si="280"/>
        <v>6272.7</v>
      </c>
      <c r="AT107" s="6">
        <f t="shared" si="280"/>
        <v>6272.7</v>
      </c>
      <c r="AU107" s="6">
        <f t="shared" si="280"/>
        <v>6272.7</v>
      </c>
      <c r="AV107" s="6">
        <f t="shared" si="280"/>
        <v>6272.7</v>
      </c>
      <c r="AW107" s="6">
        <f t="shared" si="280"/>
        <v>6272.7</v>
      </c>
      <c r="AX107" s="6">
        <f t="shared" si="280"/>
        <v>6272.7</v>
      </c>
      <c r="AY107" s="6">
        <f t="shared" si="280"/>
        <v>6272.7</v>
      </c>
      <c r="AZ107" s="6">
        <f t="shared" si="280"/>
        <v>6272.7</v>
      </c>
      <c r="BA107" s="6">
        <f t="shared" si="280"/>
        <v>6460.8810000000003</v>
      </c>
      <c r="BB107" s="6">
        <f t="shared" si="280"/>
        <v>6460.8810000000003</v>
      </c>
      <c r="BC107" s="6">
        <f t="shared" si="280"/>
        <v>6460.8810000000003</v>
      </c>
      <c r="BD107" s="6">
        <f t="shared" si="280"/>
        <v>6460.8810000000003</v>
      </c>
      <c r="BE107" s="6">
        <f t="shared" si="280"/>
        <v>6460.8810000000003</v>
      </c>
      <c r="BF107" s="6">
        <f t="shared" si="280"/>
        <v>6460.8810000000003</v>
      </c>
      <c r="BG107" s="6">
        <f t="shared" si="280"/>
        <v>6460.8810000000003</v>
      </c>
      <c r="BH107" s="6">
        <f t="shared" si="280"/>
        <v>6460.8810000000003</v>
      </c>
      <c r="BI107" s="6">
        <f t="shared" si="280"/>
        <v>6460.8810000000003</v>
      </c>
      <c r="BJ107" s="6">
        <f t="shared" si="280"/>
        <v>6460.8810000000003</v>
      </c>
      <c r="BK107" s="6">
        <f t="shared" si="280"/>
        <v>6460.8810000000003</v>
      </c>
      <c r="BL107" s="6">
        <f t="shared" si="280"/>
        <v>6460.8810000000003</v>
      </c>
      <c r="BM107" s="6">
        <f t="shared" si="280"/>
        <v>6654.7074299999995</v>
      </c>
      <c r="BN107" s="6">
        <f t="shared" si="280"/>
        <v>6654.7074299999995</v>
      </c>
      <c r="BO107" s="6">
        <f t="shared" si="280"/>
        <v>6654.7074299999995</v>
      </c>
      <c r="BP107" s="6">
        <f t="shared" si="280"/>
        <v>6654.7074299999995</v>
      </c>
      <c r="BQ107" s="6">
        <f t="shared" si="280"/>
        <v>6654.7074299999995</v>
      </c>
      <c r="BR107" s="6">
        <f t="shared" si="280"/>
        <v>6654.7074299999995</v>
      </c>
      <c r="BS107" s="6">
        <f t="shared" si="280"/>
        <v>6654.7074299999995</v>
      </c>
      <c r="BT107" s="6">
        <f t="shared" si="280"/>
        <v>6654.7074299999995</v>
      </c>
      <c r="BU107" s="6">
        <f t="shared" si="280"/>
        <v>6654.7074299999995</v>
      </c>
      <c r="BV107" s="6">
        <f t="shared" si="280"/>
        <v>6654.7074299999995</v>
      </c>
      <c r="BW107" s="6">
        <f t="shared" si="280"/>
        <v>6654.7074299999995</v>
      </c>
      <c r="BX107" s="6">
        <f t="shared" si="280"/>
        <v>6654.7074299999995</v>
      </c>
      <c r="BY107" s="6">
        <f t="shared" si="280"/>
        <v>6854.3486529000002</v>
      </c>
      <c r="BZ107" s="6">
        <f t="shared" si="280"/>
        <v>6854.3486529000002</v>
      </c>
      <c r="CA107" s="6">
        <f t="shared" si="280"/>
        <v>6854.3486529000002</v>
      </c>
      <c r="CB107" s="6">
        <f t="shared" si="280"/>
        <v>6854.3486529000002</v>
      </c>
      <c r="CC107" s="6">
        <f t="shared" si="280"/>
        <v>6854.3486529000002</v>
      </c>
      <c r="CD107" s="6">
        <f t="shared" si="280"/>
        <v>6854.3486529000002</v>
      </c>
      <c r="CE107" s="6">
        <f t="shared" si="280"/>
        <v>6854.3486529000002</v>
      </c>
      <c r="CF107" s="6">
        <f t="shared" si="280"/>
        <v>6854.3486529000002</v>
      </c>
      <c r="CG107" s="6">
        <f t="shared" si="280"/>
        <v>6854.3486529000002</v>
      </c>
      <c r="CH107" s="6">
        <f t="shared" si="280"/>
        <v>6854.3486529000002</v>
      </c>
      <c r="CI107" s="6">
        <f t="shared" si="280"/>
        <v>6854.3486529000002</v>
      </c>
      <c r="CJ107" s="6">
        <f t="shared" si="280"/>
        <v>6854.3486529000002</v>
      </c>
      <c r="CK107" s="6">
        <f t="shared" si="280"/>
        <v>0</v>
      </c>
      <c r="CL107" s="6">
        <f t="shared" si="280"/>
        <v>0</v>
      </c>
      <c r="CM107" s="6">
        <f t="shared" si="280"/>
        <v>0</v>
      </c>
      <c r="CN107" s="6">
        <f t="shared" si="280"/>
        <v>0</v>
      </c>
      <c r="CO107" s="6">
        <f t="shared" ref="CO107:CU107" si="281">CC69</f>
        <v>0</v>
      </c>
      <c r="CP107" s="6">
        <f t="shared" si="281"/>
        <v>0</v>
      </c>
      <c r="CQ107" s="6">
        <f t="shared" si="281"/>
        <v>0</v>
      </c>
      <c r="CR107" s="6">
        <f t="shared" si="281"/>
        <v>0</v>
      </c>
      <c r="CS107" s="6">
        <f t="shared" si="281"/>
        <v>0</v>
      </c>
      <c r="CT107" s="6">
        <f t="shared" si="281"/>
        <v>0</v>
      </c>
      <c r="CU107" s="6">
        <f t="shared" si="281"/>
        <v>0</v>
      </c>
      <c r="CV107" s="7">
        <f>CJ69</f>
        <v>0</v>
      </c>
    </row>
    <row r="108" spans="1:100" s="1" customFormat="1" ht="16.8" customHeight="1" outlineLevel="1" thickBot="1" x14ac:dyDescent="0.25">
      <c r="A108" s="274"/>
      <c r="B108" s="227" t="s">
        <v>117</v>
      </c>
      <c r="C108" s="228"/>
      <c r="D108" s="228" t="s">
        <v>63</v>
      </c>
      <c r="E108" s="228">
        <v>43831</v>
      </c>
      <c r="F108" s="228">
        <v>43862</v>
      </c>
      <c r="G108" s="228">
        <v>43891</v>
      </c>
      <c r="H108" s="228">
        <v>43922</v>
      </c>
      <c r="I108" s="228">
        <v>43952</v>
      </c>
      <c r="J108" s="228">
        <v>43983</v>
      </c>
      <c r="K108" s="228">
        <v>44013</v>
      </c>
      <c r="L108" s="228">
        <v>44044</v>
      </c>
      <c r="M108" s="228">
        <v>44075</v>
      </c>
      <c r="N108" s="228">
        <v>44105</v>
      </c>
      <c r="O108" s="228">
        <v>44136</v>
      </c>
      <c r="P108" s="228">
        <v>44166</v>
      </c>
      <c r="Q108" s="228">
        <v>44197</v>
      </c>
      <c r="R108" s="228">
        <v>44228</v>
      </c>
      <c r="S108" s="228">
        <v>44256</v>
      </c>
      <c r="T108" s="228">
        <v>44287</v>
      </c>
      <c r="U108" s="228">
        <v>44317</v>
      </c>
      <c r="V108" s="228">
        <v>44348</v>
      </c>
      <c r="W108" s="228">
        <v>44378</v>
      </c>
      <c r="X108" s="228">
        <v>44409</v>
      </c>
      <c r="Y108" s="228">
        <v>44440</v>
      </c>
      <c r="Z108" s="228">
        <v>44470</v>
      </c>
      <c r="AA108" s="228">
        <v>44501</v>
      </c>
      <c r="AB108" s="228">
        <v>44531</v>
      </c>
      <c r="AC108" s="228">
        <v>44562</v>
      </c>
      <c r="AD108" s="228">
        <v>44593</v>
      </c>
      <c r="AE108" s="228">
        <v>44621</v>
      </c>
      <c r="AF108" s="228">
        <v>44652</v>
      </c>
      <c r="AG108" s="228">
        <v>44682</v>
      </c>
      <c r="AH108" s="228">
        <v>44713</v>
      </c>
      <c r="AI108" s="228">
        <v>44743</v>
      </c>
      <c r="AJ108" s="228">
        <v>44774</v>
      </c>
      <c r="AK108" s="228">
        <v>44805</v>
      </c>
      <c r="AL108" s="228">
        <v>44835</v>
      </c>
      <c r="AM108" s="228">
        <v>44866</v>
      </c>
      <c r="AN108" s="228">
        <v>44896</v>
      </c>
      <c r="AO108" s="228">
        <v>44927</v>
      </c>
      <c r="AP108" s="228">
        <v>44958</v>
      </c>
      <c r="AQ108" s="228">
        <v>44986</v>
      </c>
      <c r="AR108" s="228">
        <v>45017</v>
      </c>
      <c r="AS108" s="228">
        <v>45047</v>
      </c>
      <c r="AT108" s="228">
        <v>45078</v>
      </c>
      <c r="AU108" s="228">
        <v>45108</v>
      </c>
      <c r="AV108" s="228">
        <v>45139</v>
      </c>
      <c r="AW108" s="228">
        <v>45170</v>
      </c>
      <c r="AX108" s="228">
        <v>45200</v>
      </c>
      <c r="AY108" s="228">
        <v>45231</v>
      </c>
      <c r="AZ108" s="228">
        <v>45261</v>
      </c>
      <c r="BA108" s="228">
        <v>45292</v>
      </c>
      <c r="BB108" s="228">
        <v>45323</v>
      </c>
      <c r="BC108" s="228">
        <v>45352</v>
      </c>
      <c r="BD108" s="228">
        <v>45383</v>
      </c>
      <c r="BE108" s="228">
        <v>45413</v>
      </c>
      <c r="BF108" s="228">
        <v>45444</v>
      </c>
      <c r="BG108" s="228">
        <v>45474</v>
      </c>
      <c r="BH108" s="228">
        <v>45505</v>
      </c>
      <c r="BI108" s="228">
        <v>45536</v>
      </c>
      <c r="BJ108" s="228">
        <v>45566</v>
      </c>
      <c r="BK108" s="228">
        <v>45597</v>
      </c>
      <c r="BL108" s="228">
        <v>45627</v>
      </c>
      <c r="BM108" s="228">
        <v>45658</v>
      </c>
      <c r="BN108" s="228">
        <v>45689</v>
      </c>
      <c r="BO108" s="228">
        <v>45717</v>
      </c>
      <c r="BP108" s="228">
        <v>45748</v>
      </c>
      <c r="BQ108" s="228">
        <v>45778</v>
      </c>
      <c r="BR108" s="228">
        <v>45809</v>
      </c>
      <c r="BS108" s="228">
        <v>45839</v>
      </c>
      <c r="BT108" s="228">
        <v>45870</v>
      </c>
      <c r="BU108" s="228">
        <v>45901</v>
      </c>
      <c r="BV108" s="228">
        <v>45931</v>
      </c>
      <c r="BW108" s="228">
        <v>45962</v>
      </c>
      <c r="BX108" s="228">
        <v>45992</v>
      </c>
      <c r="BY108" s="228">
        <v>46023</v>
      </c>
      <c r="BZ108" s="228">
        <v>46054</v>
      </c>
      <c r="CA108" s="228">
        <v>46082</v>
      </c>
      <c r="CB108" s="228">
        <v>46113</v>
      </c>
      <c r="CC108" s="228">
        <v>46143</v>
      </c>
      <c r="CD108" s="228">
        <v>46174</v>
      </c>
      <c r="CE108" s="228">
        <v>46204</v>
      </c>
      <c r="CF108" s="228">
        <v>46235</v>
      </c>
      <c r="CG108" s="228">
        <v>46266</v>
      </c>
      <c r="CH108" s="228">
        <v>46296</v>
      </c>
      <c r="CI108" s="228">
        <v>46327</v>
      </c>
      <c r="CJ108" s="228">
        <v>46357</v>
      </c>
      <c r="CK108" s="228">
        <v>46388</v>
      </c>
      <c r="CL108" s="228">
        <v>46419</v>
      </c>
      <c r="CM108" s="228">
        <v>46447</v>
      </c>
      <c r="CN108" s="228">
        <v>46478</v>
      </c>
      <c r="CO108" s="228">
        <v>46508</v>
      </c>
      <c r="CP108" s="228">
        <v>46539</v>
      </c>
      <c r="CQ108" s="228">
        <v>46569</v>
      </c>
      <c r="CR108" s="228">
        <v>46600</v>
      </c>
      <c r="CS108" s="228">
        <v>46631</v>
      </c>
      <c r="CT108" s="228">
        <v>46661</v>
      </c>
      <c r="CU108" s="228">
        <v>46692</v>
      </c>
      <c r="CV108" s="250">
        <v>46722</v>
      </c>
    </row>
    <row r="109" spans="1:100" s="1" customFormat="1" ht="16.8" customHeight="1" outlineLevel="1" x14ac:dyDescent="0.2">
      <c r="A109" s="274"/>
      <c r="B109" s="5" t="s">
        <v>58</v>
      </c>
      <c r="C109" s="61">
        <f>SUM(D109:DM109)/SUM($D109:DM109)</f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6">
        <v>0</v>
      </c>
      <c r="Q109" s="6">
        <f t="shared" ref="Q109:AB113" si="282">E71</f>
        <v>0</v>
      </c>
      <c r="R109" s="6">
        <f t="shared" si="282"/>
        <v>0</v>
      </c>
      <c r="S109" s="6">
        <f t="shared" si="282"/>
        <v>0</v>
      </c>
      <c r="T109" s="6">
        <f t="shared" si="282"/>
        <v>0</v>
      </c>
      <c r="U109" s="6">
        <f t="shared" si="282"/>
        <v>0</v>
      </c>
      <c r="V109" s="6">
        <f t="shared" si="282"/>
        <v>0</v>
      </c>
      <c r="W109" s="6">
        <f t="shared" si="282"/>
        <v>0</v>
      </c>
      <c r="X109" s="6">
        <f t="shared" si="282"/>
        <v>0</v>
      </c>
      <c r="Y109" s="6">
        <f t="shared" si="282"/>
        <v>0</v>
      </c>
      <c r="Z109" s="6">
        <f t="shared" si="282"/>
        <v>0</v>
      </c>
      <c r="AA109" s="6">
        <f t="shared" si="282"/>
        <v>0</v>
      </c>
      <c r="AB109" s="6">
        <f t="shared" si="282"/>
        <v>0</v>
      </c>
      <c r="AC109" s="6">
        <f t="shared" ref="AC109:CN109" si="283">Q71</f>
        <v>0</v>
      </c>
      <c r="AD109" s="6">
        <f t="shared" si="283"/>
        <v>0</v>
      </c>
      <c r="AE109" s="6">
        <f t="shared" si="283"/>
        <v>10000</v>
      </c>
      <c r="AF109" s="6">
        <f t="shared" si="283"/>
        <v>7000</v>
      </c>
      <c r="AG109" s="6">
        <f t="shared" si="283"/>
        <v>7000</v>
      </c>
      <c r="AH109" s="6">
        <f t="shared" si="283"/>
        <v>7000</v>
      </c>
      <c r="AI109" s="6">
        <f t="shared" si="283"/>
        <v>7000</v>
      </c>
      <c r="AJ109" s="6">
        <f t="shared" si="283"/>
        <v>7000</v>
      </c>
      <c r="AK109" s="6">
        <f t="shared" si="283"/>
        <v>7000</v>
      </c>
      <c r="AL109" s="6">
        <f t="shared" si="283"/>
        <v>7000</v>
      </c>
      <c r="AM109" s="6">
        <f t="shared" si="283"/>
        <v>7000</v>
      </c>
      <c r="AN109" s="6">
        <f t="shared" si="283"/>
        <v>7000</v>
      </c>
      <c r="AO109" s="6">
        <f t="shared" si="283"/>
        <v>7000</v>
      </c>
      <c r="AP109" s="6">
        <f t="shared" si="283"/>
        <v>7000</v>
      </c>
      <c r="AQ109" s="6">
        <f t="shared" si="283"/>
        <v>7000</v>
      </c>
      <c r="AR109" s="6">
        <f t="shared" si="283"/>
        <v>7210</v>
      </c>
      <c r="AS109" s="6">
        <f t="shared" si="283"/>
        <v>7210</v>
      </c>
      <c r="AT109" s="6">
        <f t="shared" si="283"/>
        <v>7210</v>
      </c>
      <c r="AU109" s="6">
        <f t="shared" si="283"/>
        <v>7210</v>
      </c>
      <c r="AV109" s="6">
        <f t="shared" si="283"/>
        <v>7210</v>
      </c>
      <c r="AW109" s="6">
        <f t="shared" si="283"/>
        <v>7210</v>
      </c>
      <c r="AX109" s="6">
        <f t="shared" si="283"/>
        <v>7210</v>
      </c>
      <c r="AY109" s="6">
        <f t="shared" si="283"/>
        <v>7210</v>
      </c>
      <c r="AZ109" s="6">
        <f t="shared" si="283"/>
        <v>7210</v>
      </c>
      <c r="BA109" s="6">
        <f t="shared" si="283"/>
        <v>7210</v>
      </c>
      <c r="BB109" s="6">
        <f t="shared" si="283"/>
        <v>7210</v>
      </c>
      <c r="BC109" s="6">
        <f t="shared" si="283"/>
        <v>7210</v>
      </c>
      <c r="BD109" s="6">
        <f t="shared" si="283"/>
        <v>7426.3</v>
      </c>
      <c r="BE109" s="6">
        <f t="shared" si="283"/>
        <v>7426.3</v>
      </c>
      <c r="BF109" s="6">
        <f t="shared" si="283"/>
        <v>7426.3</v>
      </c>
      <c r="BG109" s="6">
        <f t="shared" si="283"/>
        <v>7426.3</v>
      </c>
      <c r="BH109" s="6">
        <f t="shared" si="283"/>
        <v>7426.3</v>
      </c>
      <c r="BI109" s="6">
        <f t="shared" si="283"/>
        <v>7426.3</v>
      </c>
      <c r="BJ109" s="6">
        <f t="shared" si="283"/>
        <v>7426.3</v>
      </c>
      <c r="BK109" s="6">
        <f t="shared" si="283"/>
        <v>7426.3</v>
      </c>
      <c r="BL109" s="6">
        <f t="shared" si="283"/>
        <v>7426.3</v>
      </c>
      <c r="BM109" s="6">
        <f t="shared" si="283"/>
        <v>7426.3</v>
      </c>
      <c r="BN109" s="6">
        <f t="shared" si="283"/>
        <v>7426.3</v>
      </c>
      <c r="BO109" s="6">
        <f t="shared" si="283"/>
        <v>7426.3</v>
      </c>
      <c r="BP109" s="6">
        <f t="shared" si="283"/>
        <v>7649.0889999999999</v>
      </c>
      <c r="BQ109" s="6">
        <f t="shared" si="283"/>
        <v>7649.0889999999999</v>
      </c>
      <c r="BR109" s="6">
        <f t="shared" si="283"/>
        <v>7649.0889999999999</v>
      </c>
      <c r="BS109" s="6">
        <f t="shared" si="283"/>
        <v>7649.0889999999999</v>
      </c>
      <c r="BT109" s="6">
        <f t="shared" si="283"/>
        <v>7649.0889999999999</v>
      </c>
      <c r="BU109" s="6">
        <f t="shared" si="283"/>
        <v>7649.0889999999999</v>
      </c>
      <c r="BV109" s="6">
        <f t="shared" si="283"/>
        <v>7649.0889999999999</v>
      </c>
      <c r="BW109" s="6">
        <f t="shared" si="283"/>
        <v>7649.0889999999999</v>
      </c>
      <c r="BX109" s="6">
        <f t="shared" si="283"/>
        <v>7649.0889999999999</v>
      </c>
      <c r="BY109" s="6">
        <f t="shared" si="283"/>
        <v>7649.0889999999999</v>
      </c>
      <c r="BZ109" s="6">
        <f t="shared" si="283"/>
        <v>7649.0889999999999</v>
      </c>
      <c r="CA109" s="6">
        <f t="shared" si="283"/>
        <v>7649.0889999999999</v>
      </c>
      <c r="CB109" s="6">
        <f t="shared" si="283"/>
        <v>7878.56167</v>
      </c>
      <c r="CC109" s="6">
        <f t="shared" si="283"/>
        <v>7878.56167</v>
      </c>
      <c r="CD109" s="6">
        <f t="shared" si="283"/>
        <v>7878.56167</v>
      </c>
      <c r="CE109" s="6">
        <f t="shared" si="283"/>
        <v>7878.56167</v>
      </c>
      <c r="CF109" s="6">
        <f t="shared" si="283"/>
        <v>7878.56167</v>
      </c>
      <c r="CG109" s="6">
        <f t="shared" si="283"/>
        <v>7878.56167</v>
      </c>
      <c r="CH109" s="6">
        <f t="shared" si="283"/>
        <v>7878.56167</v>
      </c>
      <c r="CI109" s="6">
        <f t="shared" si="283"/>
        <v>7878.56167</v>
      </c>
      <c r="CJ109" s="6">
        <f t="shared" si="283"/>
        <v>7878.56167</v>
      </c>
      <c r="CK109" s="6">
        <f t="shared" si="283"/>
        <v>7878.56167</v>
      </c>
      <c r="CL109" s="6">
        <f t="shared" si="283"/>
        <v>7878.56167</v>
      </c>
      <c r="CM109" s="6">
        <f t="shared" si="283"/>
        <v>7878.56167</v>
      </c>
      <c r="CN109" s="6">
        <f t="shared" si="283"/>
        <v>0</v>
      </c>
      <c r="CO109" s="6">
        <f t="shared" ref="CO109:CP109" si="284">CC71</f>
        <v>0</v>
      </c>
      <c r="CP109" s="6">
        <f t="shared" si="284"/>
        <v>0</v>
      </c>
      <c r="CQ109" s="11"/>
      <c r="CR109" s="11"/>
      <c r="CS109" s="11"/>
      <c r="CT109" s="11"/>
      <c r="CU109" s="11"/>
      <c r="CV109" s="24"/>
    </row>
    <row r="110" spans="1:100" s="1" customFormat="1" ht="16.8" customHeight="1" outlineLevel="1" x14ac:dyDescent="0.2">
      <c r="A110" s="274"/>
      <c r="B110" s="5" t="s">
        <v>59</v>
      </c>
      <c r="C110" s="61">
        <f>SUM(D110:DM110)/SUM($D109:DM109)</f>
        <v>-0.43862784153742612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6">
        <v>0</v>
      </c>
      <c r="Q110" s="6">
        <f t="shared" si="282"/>
        <v>0</v>
      </c>
      <c r="R110" s="6">
        <f t="shared" si="282"/>
        <v>0</v>
      </c>
      <c r="S110" s="6">
        <f t="shared" si="282"/>
        <v>0</v>
      </c>
      <c r="T110" s="6">
        <f t="shared" si="282"/>
        <v>0</v>
      </c>
      <c r="U110" s="6">
        <f t="shared" si="282"/>
        <v>0</v>
      </c>
      <c r="V110" s="6">
        <f t="shared" si="282"/>
        <v>0</v>
      </c>
      <c r="W110" s="6">
        <f t="shared" si="282"/>
        <v>0</v>
      </c>
      <c r="X110" s="6">
        <f t="shared" si="282"/>
        <v>0</v>
      </c>
      <c r="Y110" s="6">
        <f t="shared" si="282"/>
        <v>0</v>
      </c>
      <c r="Z110" s="6">
        <f t="shared" si="282"/>
        <v>0</v>
      </c>
      <c r="AA110" s="6">
        <f t="shared" si="282"/>
        <v>0</v>
      </c>
      <c r="AB110" s="6">
        <f t="shared" si="282"/>
        <v>0</v>
      </c>
      <c r="AC110" s="6">
        <f t="shared" ref="AC110:CN110" si="285">Q72</f>
        <v>0</v>
      </c>
      <c r="AD110" s="6">
        <f t="shared" si="285"/>
        <v>0</v>
      </c>
      <c r="AE110" s="6">
        <f t="shared" si="285"/>
        <v>-200000</v>
      </c>
      <c r="AF110" s="6">
        <f t="shared" si="285"/>
        <v>0</v>
      </c>
      <c r="AG110" s="6">
        <f t="shared" si="285"/>
        <v>0</v>
      </c>
      <c r="AH110" s="6">
        <f t="shared" si="285"/>
        <v>0</v>
      </c>
      <c r="AI110" s="6">
        <f t="shared" si="285"/>
        <v>0</v>
      </c>
      <c r="AJ110" s="6">
        <f t="shared" si="285"/>
        <v>0</v>
      </c>
      <c r="AK110" s="6">
        <f t="shared" si="285"/>
        <v>0</v>
      </c>
      <c r="AL110" s="6">
        <f t="shared" si="285"/>
        <v>0</v>
      </c>
      <c r="AM110" s="6">
        <f t="shared" si="285"/>
        <v>0</v>
      </c>
      <c r="AN110" s="6">
        <f t="shared" si="285"/>
        <v>0</v>
      </c>
      <c r="AO110" s="6">
        <f t="shared" si="285"/>
        <v>0</v>
      </c>
      <c r="AP110" s="6">
        <f t="shared" si="285"/>
        <v>0</v>
      </c>
      <c r="AQ110" s="6">
        <f t="shared" si="285"/>
        <v>0</v>
      </c>
      <c r="AR110" s="6">
        <f t="shared" si="285"/>
        <v>0</v>
      </c>
      <c r="AS110" s="6">
        <f t="shared" si="285"/>
        <v>0</v>
      </c>
      <c r="AT110" s="6">
        <f t="shared" si="285"/>
        <v>0</v>
      </c>
      <c r="AU110" s="6">
        <f t="shared" si="285"/>
        <v>0</v>
      </c>
      <c r="AV110" s="6">
        <f t="shared" si="285"/>
        <v>0</v>
      </c>
      <c r="AW110" s="6">
        <f t="shared" si="285"/>
        <v>0</v>
      </c>
      <c r="AX110" s="6">
        <f t="shared" si="285"/>
        <v>0</v>
      </c>
      <c r="AY110" s="6">
        <f t="shared" si="285"/>
        <v>0</v>
      </c>
      <c r="AZ110" s="6">
        <f t="shared" si="285"/>
        <v>0</v>
      </c>
      <c r="BA110" s="6">
        <f t="shared" si="285"/>
        <v>0</v>
      </c>
      <c r="BB110" s="6">
        <f t="shared" si="285"/>
        <v>0</v>
      </c>
      <c r="BC110" s="6">
        <f t="shared" si="285"/>
        <v>0</v>
      </c>
      <c r="BD110" s="6">
        <f t="shared" si="285"/>
        <v>0</v>
      </c>
      <c r="BE110" s="6">
        <f t="shared" si="285"/>
        <v>0</v>
      </c>
      <c r="BF110" s="6">
        <f t="shared" si="285"/>
        <v>0</v>
      </c>
      <c r="BG110" s="6">
        <f t="shared" si="285"/>
        <v>0</v>
      </c>
      <c r="BH110" s="6">
        <f t="shared" si="285"/>
        <v>0</v>
      </c>
      <c r="BI110" s="6">
        <f t="shared" si="285"/>
        <v>0</v>
      </c>
      <c r="BJ110" s="6">
        <f t="shared" si="285"/>
        <v>0</v>
      </c>
      <c r="BK110" s="6">
        <f t="shared" si="285"/>
        <v>0</v>
      </c>
      <c r="BL110" s="6">
        <f t="shared" si="285"/>
        <v>0</v>
      </c>
      <c r="BM110" s="6">
        <f t="shared" si="285"/>
        <v>0</v>
      </c>
      <c r="BN110" s="6">
        <f t="shared" si="285"/>
        <v>0</v>
      </c>
      <c r="BO110" s="6">
        <f t="shared" si="285"/>
        <v>0</v>
      </c>
      <c r="BP110" s="6">
        <f t="shared" si="285"/>
        <v>0</v>
      </c>
      <c r="BQ110" s="6">
        <f t="shared" si="285"/>
        <v>0</v>
      </c>
      <c r="BR110" s="6">
        <f t="shared" si="285"/>
        <v>0</v>
      </c>
      <c r="BS110" s="6">
        <f t="shared" si="285"/>
        <v>0</v>
      </c>
      <c r="BT110" s="6">
        <f t="shared" si="285"/>
        <v>0</v>
      </c>
      <c r="BU110" s="6">
        <f t="shared" si="285"/>
        <v>0</v>
      </c>
      <c r="BV110" s="6">
        <f t="shared" si="285"/>
        <v>0</v>
      </c>
      <c r="BW110" s="6">
        <f t="shared" si="285"/>
        <v>0</v>
      </c>
      <c r="BX110" s="6">
        <f t="shared" si="285"/>
        <v>0</v>
      </c>
      <c r="BY110" s="6">
        <f t="shared" si="285"/>
        <v>0</v>
      </c>
      <c r="BZ110" s="6">
        <f t="shared" si="285"/>
        <v>0</v>
      </c>
      <c r="CA110" s="6">
        <f t="shared" si="285"/>
        <v>0</v>
      </c>
      <c r="CB110" s="6">
        <f t="shared" si="285"/>
        <v>0</v>
      </c>
      <c r="CC110" s="6">
        <f t="shared" si="285"/>
        <v>0</v>
      </c>
      <c r="CD110" s="6">
        <f t="shared" si="285"/>
        <v>0</v>
      </c>
      <c r="CE110" s="6">
        <f t="shared" si="285"/>
        <v>0</v>
      </c>
      <c r="CF110" s="6">
        <f t="shared" si="285"/>
        <v>0</v>
      </c>
      <c r="CG110" s="6">
        <f t="shared" si="285"/>
        <v>0</v>
      </c>
      <c r="CH110" s="6">
        <f t="shared" si="285"/>
        <v>0</v>
      </c>
      <c r="CI110" s="6">
        <f t="shared" si="285"/>
        <v>0</v>
      </c>
      <c r="CJ110" s="6">
        <f t="shared" si="285"/>
        <v>0</v>
      </c>
      <c r="CK110" s="6">
        <f t="shared" si="285"/>
        <v>0</v>
      </c>
      <c r="CL110" s="6">
        <f t="shared" si="285"/>
        <v>0</v>
      </c>
      <c r="CM110" s="6">
        <f t="shared" si="285"/>
        <v>0</v>
      </c>
      <c r="CN110" s="6">
        <f t="shared" si="285"/>
        <v>0</v>
      </c>
      <c r="CO110" s="6">
        <f t="shared" ref="CO110:CP110" si="286">CC72</f>
        <v>0</v>
      </c>
      <c r="CP110" s="6">
        <f t="shared" si="286"/>
        <v>0</v>
      </c>
      <c r="CQ110" s="11"/>
      <c r="CR110" s="11"/>
      <c r="CS110" s="11"/>
      <c r="CT110" s="11"/>
      <c r="CU110" s="11"/>
      <c r="CV110" s="24"/>
    </row>
    <row r="111" spans="1:100" s="1" customFormat="1" ht="16.8" customHeight="1" outlineLevel="1" x14ac:dyDescent="0.2">
      <c r="A111" s="274"/>
      <c r="B111" s="5" t="s">
        <v>60</v>
      </c>
      <c r="C111" s="61">
        <f>SUM(D111:DM111)/SUM($D109:DM109)</f>
        <v>-4.9999999999999996E-2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6">
        <v>0</v>
      </c>
      <c r="Q111" s="6">
        <f t="shared" si="282"/>
        <v>0</v>
      </c>
      <c r="R111" s="6">
        <f t="shared" si="282"/>
        <v>0</v>
      </c>
      <c r="S111" s="6">
        <f t="shared" si="282"/>
        <v>0</v>
      </c>
      <c r="T111" s="6">
        <f t="shared" si="282"/>
        <v>0</v>
      </c>
      <c r="U111" s="6">
        <f t="shared" si="282"/>
        <v>0</v>
      </c>
      <c r="V111" s="6">
        <f t="shared" si="282"/>
        <v>0</v>
      </c>
      <c r="W111" s="6">
        <f t="shared" si="282"/>
        <v>0</v>
      </c>
      <c r="X111" s="6">
        <f t="shared" si="282"/>
        <v>0</v>
      </c>
      <c r="Y111" s="6">
        <f t="shared" si="282"/>
        <v>0</v>
      </c>
      <c r="Z111" s="6">
        <f t="shared" si="282"/>
        <v>0</v>
      </c>
      <c r="AA111" s="6">
        <f t="shared" si="282"/>
        <v>0</v>
      </c>
      <c r="AB111" s="6">
        <f t="shared" si="282"/>
        <v>0</v>
      </c>
      <c r="AC111" s="6">
        <f t="shared" ref="AC111:CN111" si="287">Q73</f>
        <v>0</v>
      </c>
      <c r="AD111" s="6">
        <f t="shared" si="287"/>
        <v>0</v>
      </c>
      <c r="AE111" s="6">
        <f t="shared" si="287"/>
        <v>-500</v>
      </c>
      <c r="AF111" s="6">
        <f t="shared" si="287"/>
        <v>-350</v>
      </c>
      <c r="AG111" s="6">
        <f t="shared" si="287"/>
        <v>-350</v>
      </c>
      <c r="AH111" s="6">
        <f t="shared" si="287"/>
        <v>-350</v>
      </c>
      <c r="AI111" s="6">
        <f t="shared" si="287"/>
        <v>-350</v>
      </c>
      <c r="AJ111" s="6">
        <f t="shared" si="287"/>
        <v>-350</v>
      </c>
      <c r="AK111" s="6">
        <f t="shared" si="287"/>
        <v>-350</v>
      </c>
      <c r="AL111" s="6">
        <f t="shared" si="287"/>
        <v>-350</v>
      </c>
      <c r="AM111" s="6">
        <f t="shared" si="287"/>
        <v>-350</v>
      </c>
      <c r="AN111" s="6">
        <f t="shared" si="287"/>
        <v>-350</v>
      </c>
      <c r="AO111" s="6">
        <f t="shared" si="287"/>
        <v>-350</v>
      </c>
      <c r="AP111" s="6">
        <f t="shared" si="287"/>
        <v>-350</v>
      </c>
      <c r="AQ111" s="6">
        <f t="shared" si="287"/>
        <v>-350</v>
      </c>
      <c r="AR111" s="6">
        <f t="shared" si="287"/>
        <v>-360.5</v>
      </c>
      <c r="AS111" s="6">
        <f t="shared" si="287"/>
        <v>-360.5</v>
      </c>
      <c r="AT111" s="6">
        <f t="shared" si="287"/>
        <v>-360.5</v>
      </c>
      <c r="AU111" s="6">
        <f t="shared" si="287"/>
        <v>-360.5</v>
      </c>
      <c r="AV111" s="6">
        <f t="shared" si="287"/>
        <v>-360.5</v>
      </c>
      <c r="AW111" s="6">
        <f t="shared" si="287"/>
        <v>-360.5</v>
      </c>
      <c r="AX111" s="6">
        <f t="shared" si="287"/>
        <v>-360.5</v>
      </c>
      <c r="AY111" s="6">
        <f t="shared" si="287"/>
        <v>-360.5</v>
      </c>
      <c r="AZ111" s="6">
        <f t="shared" si="287"/>
        <v>-360.5</v>
      </c>
      <c r="BA111" s="6">
        <f t="shared" si="287"/>
        <v>-360.5</v>
      </c>
      <c r="BB111" s="6">
        <f t="shared" si="287"/>
        <v>-360.5</v>
      </c>
      <c r="BC111" s="6">
        <f t="shared" si="287"/>
        <v>-360.5</v>
      </c>
      <c r="BD111" s="6">
        <f t="shared" si="287"/>
        <v>-371.31500000000005</v>
      </c>
      <c r="BE111" s="6">
        <f t="shared" si="287"/>
        <v>-371.31500000000005</v>
      </c>
      <c r="BF111" s="6">
        <f t="shared" si="287"/>
        <v>-371.31500000000005</v>
      </c>
      <c r="BG111" s="6">
        <f t="shared" si="287"/>
        <v>-371.31500000000005</v>
      </c>
      <c r="BH111" s="6">
        <f t="shared" si="287"/>
        <v>-371.31500000000005</v>
      </c>
      <c r="BI111" s="6">
        <f t="shared" si="287"/>
        <v>-371.31500000000005</v>
      </c>
      <c r="BJ111" s="6">
        <f t="shared" si="287"/>
        <v>-371.31500000000005</v>
      </c>
      <c r="BK111" s="6">
        <f t="shared" si="287"/>
        <v>-371.31500000000005</v>
      </c>
      <c r="BL111" s="6">
        <f t="shared" si="287"/>
        <v>-371.31500000000005</v>
      </c>
      <c r="BM111" s="6">
        <f t="shared" si="287"/>
        <v>-371.31500000000005</v>
      </c>
      <c r="BN111" s="6">
        <f t="shared" si="287"/>
        <v>-371.31500000000005</v>
      </c>
      <c r="BO111" s="6">
        <f t="shared" si="287"/>
        <v>-371.31500000000005</v>
      </c>
      <c r="BP111" s="6">
        <f t="shared" si="287"/>
        <v>-382.45445000000001</v>
      </c>
      <c r="BQ111" s="6">
        <f t="shared" si="287"/>
        <v>-382.45445000000001</v>
      </c>
      <c r="BR111" s="6">
        <f t="shared" si="287"/>
        <v>-382.45445000000001</v>
      </c>
      <c r="BS111" s="6">
        <f t="shared" si="287"/>
        <v>-382.45445000000001</v>
      </c>
      <c r="BT111" s="6">
        <f t="shared" si="287"/>
        <v>-382.45445000000001</v>
      </c>
      <c r="BU111" s="6">
        <f t="shared" si="287"/>
        <v>-382.45445000000001</v>
      </c>
      <c r="BV111" s="6">
        <f t="shared" si="287"/>
        <v>-382.45445000000001</v>
      </c>
      <c r="BW111" s="6">
        <f t="shared" si="287"/>
        <v>-382.45445000000001</v>
      </c>
      <c r="BX111" s="6">
        <f t="shared" si="287"/>
        <v>-382.45445000000001</v>
      </c>
      <c r="BY111" s="6">
        <f t="shared" si="287"/>
        <v>-382.45445000000001</v>
      </c>
      <c r="BZ111" s="6">
        <f t="shared" si="287"/>
        <v>-382.45445000000001</v>
      </c>
      <c r="CA111" s="6">
        <f t="shared" si="287"/>
        <v>-382.45445000000001</v>
      </c>
      <c r="CB111" s="6">
        <f t="shared" si="287"/>
        <v>-393.92808350000001</v>
      </c>
      <c r="CC111" s="6">
        <f t="shared" si="287"/>
        <v>-393.92808350000001</v>
      </c>
      <c r="CD111" s="6">
        <f t="shared" si="287"/>
        <v>-393.92808350000001</v>
      </c>
      <c r="CE111" s="6">
        <f t="shared" si="287"/>
        <v>-393.92808350000001</v>
      </c>
      <c r="CF111" s="6">
        <f t="shared" si="287"/>
        <v>-393.92808350000001</v>
      </c>
      <c r="CG111" s="6">
        <f t="shared" si="287"/>
        <v>-393.92808350000001</v>
      </c>
      <c r="CH111" s="6">
        <f t="shared" si="287"/>
        <v>-393.92808350000001</v>
      </c>
      <c r="CI111" s="6">
        <f t="shared" si="287"/>
        <v>-393.92808350000001</v>
      </c>
      <c r="CJ111" s="6">
        <f t="shared" si="287"/>
        <v>-393.92808350000001</v>
      </c>
      <c r="CK111" s="6">
        <f t="shared" si="287"/>
        <v>-393.92808350000001</v>
      </c>
      <c r="CL111" s="6">
        <f t="shared" si="287"/>
        <v>-393.92808350000001</v>
      </c>
      <c r="CM111" s="6">
        <f t="shared" si="287"/>
        <v>-393.92808350000001</v>
      </c>
      <c r="CN111" s="6">
        <f t="shared" si="287"/>
        <v>0</v>
      </c>
      <c r="CO111" s="6">
        <f t="shared" ref="CO111:CP111" si="288">CC73</f>
        <v>0</v>
      </c>
      <c r="CP111" s="6">
        <f t="shared" si="288"/>
        <v>0</v>
      </c>
      <c r="CQ111" s="11"/>
      <c r="CR111" s="11"/>
      <c r="CS111" s="11"/>
      <c r="CT111" s="11"/>
      <c r="CU111" s="11"/>
      <c r="CV111" s="24"/>
    </row>
    <row r="112" spans="1:100" s="1" customFormat="1" ht="16.8" customHeight="1" outlineLevel="1" x14ac:dyDescent="0.2">
      <c r="A112" s="274"/>
      <c r="B112" s="12" t="s">
        <v>61</v>
      </c>
      <c r="C112" s="61">
        <f>SUM(D112:DM112)/SUM($D109:DM109)</f>
        <v>-0.08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6">
        <v>0</v>
      </c>
      <c r="Q112" s="6">
        <f t="shared" si="282"/>
        <v>0</v>
      </c>
      <c r="R112" s="6">
        <f t="shared" si="282"/>
        <v>0</v>
      </c>
      <c r="S112" s="6">
        <f t="shared" si="282"/>
        <v>0</v>
      </c>
      <c r="T112" s="6">
        <f t="shared" si="282"/>
        <v>0</v>
      </c>
      <c r="U112" s="6">
        <f t="shared" si="282"/>
        <v>0</v>
      </c>
      <c r="V112" s="6">
        <f t="shared" si="282"/>
        <v>0</v>
      </c>
      <c r="W112" s="6">
        <f t="shared" si="282"/>
        <v>0</v>
      </c>
      <c r="X112" s="6">
        <f t="shared" si="282"/>
        <v>0</v>
      </c>
      <c r="Y112" s="6">
        <f t="shared" si="282"/>
        <v>0</v>
      </c>
      <c r="Z112" s="6">
        <f t="shared" si="282"/>
        <v>0</v>
      </c>
      <c r="AA112" s="6">
        <f t="shared" si="282"/>
        <v>0</v>
      </c>
      <c r="AB112" s="6">
        <f t="shared" si="282"/>
        <v>0</v>
      </c>
      <c r="AC112" s="6">
        <f t="shared" ref="AC112:CN112" si="289">Q74</f>
        <v>0</v>
      </c>
      <c r="AD112" s="6">
        <f t="shared" si="289"/>
        <v>0</v>
      </c>
      <c r="AE112" s="6">
        <f t="shared" si="289"/>
        <v>-800</v>
      </c>
      <c r="AF112" s="6">
        <f t="shared" si="289"/>
        <v>-560</v>
      </c>
      <c r="AG112" s="6">
        <f t="shared" si="289"/>
        <v>-560</v>
      </c>
      <c r="AH112" s="6">
        <f t="shared" si="289"/>
        <v>-560</v>
      </c>
      <c r="AI112" s="6">
        <f t="shared" si="289"/>
        <v>-560</v>
      </c>
      <c r="AJ112" s="6">
        <f t="shared" si="289"/>
        <v>-560</v>
      </c>
      <c r="AK112" s="6">
        <f t="shared" si="289"/>
        <v>-560</v>
      </c>
      <c r="AL112" s="6">
        <f t="shared" si="289"/>
        <v>-560</v>
      </c>
      <c r="AM112" s="6">
        <f t="shared" si="289"/>
        <v>-560</v>
      </c>
      <c r="AN112" s="6">
        <f t="shared" si="289"/>
        <v>-560</v>
      </c>
      <c r="AO112" s="6">
        <f t="shared" si="289"/>
        <v>-560</v>
      </c>
      <c r="AP112" s="6">
        <f t="shared" si="289"/>
        <v>-560</v>
      </c>
      <c r="AQ112" s="6">
        <f t="shared" si="289"/>
        <v>-560</v>
      </c>
      <c r="AR112" s="6">
        <f t="shared" si="289"/>
        <v>-576.80000000000007</v>
      </c>
      <c r="AS112" s="6">
        <f t="shared" si="289"/>
        <v>-576.80000000000007</v>
      </c>
      <c r="AT112" s="6">
        <f t="shared" si="289"/>
        <v>-576.80000000000007</v>
      </c>
      <c r="AU112" s="6">
        <f t="shared" si="289"/>
        <v>-576.80000000000007</v>
      </c>
      <c r="AV112" s="6">
        <f t="shared" si="289"/>
        <v>-576.80000000000007</v>
      </c>
      <c r="AW112" s="6">
        <f t="shared" si="289"/>
        <v>-576.80000000000007</v>
      </c>
      <c r="AX112" s="6">
        <f t="shared" si="289"/>
        <v>-576.80000000000007</v>
      </c>
      <c r="AY112" s="6">
        <f t="shared" si="289"/>
        <v>-576.80000000000007</v>
      </c>
      <c r="AZ112" s="6">
        <f t="shared" si="289"/>
        <v>-576.80000000000007</v>
      </c>
      <c r="BA112" s="6">
        <f t="shared" si="289"/>
        <v>-576.80000000000007</v>
      </c>
      <c r="BB112" s="6">
        <f t="shared" si="289"/>
        <v>-576.80000000000007</v>
      </c>
      <c r="BC112" s="6">
        <f t="shared" si="289"/>
        <v>-576.80000000000007</v>
      </c>
      <c r="BD112" s="6">
        <f t="shared" si="289"/>
        <v>-594.10400000000004</v>
      </c>
      <c r="BE112" s="6">
        <f t="shared" si="289"/>
        <v>-594.10400000000004</v>
      </c>
      <c r="BF112" s="6">
        <f t="shared" si="289"/>
        <v>-594.10400000000004</v>
      </c>
      <c r="BG112" s="6">
        <f t="shared" si="289"/>
        <v>-594.10400000000004</v>
      </c>
      <c r="BH112" s="6">
        <f t="shared" si="289"/>
        <v>-594.10400000000004</v>
      </c>
      <c r="BI112" s="6">
        <f t="shared" si="289"/>
        <v>-594.10400000000004</v>
      </c>
      <c r="BJ112" s="6">
        <f t="shared" si="289"/>
        <v>-594.10400000000004</v>
      </c>
      <c r="BK112" s="6">
        <f t="shared" si="289"/>
        <v>-594.10400000000004</v>
      </c>
      <c r="BL112" s="6">
        <f t="shared" si="289"/>
        <v>-594.10400000000004</v>
      </c>
      <c r="BM112" s="6">
        <f t="shared" si="289"/>
        <v>-594.10400000000004</v>
      </c>
      <c r="BN112" s="6">
        <f t="shared" si="289"/>
        <v>-594.10400000000004</v>
      </c>
      <c r="BO112" s="6">
        <f t="shared" si="289"/>
        <v>-594.10400000000004</v>
      </c>
      <c r="BP112" s="6">
        <f t="shared" si="289"/>
        <v>-611.92712000000006</v>
      </c>
      <c r="BQ112" s="6">
        <f t="shared" si="289"/>
        <v>-611.92712000000006</v>
      </c>
      <c r="BR112" s="6">
        <f t="shared" si="289"/>
        <v>-611.92712000000006</v>
      </c>
      <c r="BS112" s="6">
        <f t="shared" si="289"/>
        <v>-611.92712000000006</v>
      </c>
      <c r="BT112" s="6">
        <f t="shared" si="289"/>
        <v>-611.92712000000006</v>
      </c>
      <c r="BU112" s="6">
        <f t="shared" si="289"/>
        <v>-611.92712000000006</v>
      </c>
      <c r="BV112" s="6">
        <f t="shared" si="289"/>
        <v>-611.92712000000006</v>
      </c>
      <c r="BW112" s="6">
        <f t="shared" si="289"/>
        <v>-611.92712000000006</v>
      </c>
      <c r="BX112" s="6">
        <f t="shared" si="289"/>
        <v>-611.92712000000006</v>
      </c>
      <c r="BY112" s="6">
        <f t="shared" si="289"/>
        <v>-611.92712000000006</v>
      </c>
      <c r="BZ112" s="6">
        <f t="shared" si="289"/>
        <v>-611.92712000000006</v>
      </c>
      <c r="CA112" s="6">
        <f t="shared" si="289"/>
        <v>-611.92712000000006</v>
      </c>
      <c r="CB112" s="6">
        <f t="shared" si="289"/>
        <v>-630.28493360000004</v>
      </c>
      <c r="CC112" s="6">
        <f t="shared" si="289"/>
        <v>-630.28493360000004</v>
      </c>
      <c r="CD112" s="6">
        <f t="shared" si="289"/>
        <v>-630.28493360000004</v>
      </c>
      <c r="CE112" s="6">
        <f t="shared" si="289"/>
        <v>-630.28493360000004</v>
      </c>
      <c r="CF112" s="6">
        <f t="shared" si="289"/>
        <v>-630.28493360000004</v>
      </c>
      <c r="CG112" s="6">
        <f t="shared" si="289"/>
        <v>-630.28493360000004</v>
      </c>
      <c r="CH112" s="6">
        <f t="shared" si="289"/>
        <v>-630.28493360000004</v>
      </c>
      <c r="CI112" s="6">
        <f t="shared" si="289"/>
        <v>-630.28493360000004</v>
      </c>
      <c r="CJ112" s="6">
        <f t="shared" si="289"/>
        <v>-630.28493360000004</v>
      </c>
      <c r="CK112" s="6">
        <f t="shared" si="289"/>
        <v>-630.28493360000004</v>
      </c>
      <c r="CL112" s="6">
        <f t="shared" si="289"/>
        <v>-630.28493360000004</v>
      </c>
      <c r="CM112" s="6">
        <f t="shared" si="289"/>
        <v>-630.28493360000004</v>
      </c>
      <c r="CN112" s="6">
        <f t="shared" si="289"/>
        <v>0</v>
      </c>
      <c r="CO112" s="6">
        <f t="shared" ref="CO112:CP112" si="290">CC74</f>
        <v>0</v>
      </c>
      <c r="CP112" s="6">
        <f t="shared" si="290"/>
        <v>0</v>
      </c>
      <c r="CQ112" s="11"/>
      <c r="CR112" s="11"/>
      <c r="CS112" s="11"/>
      <c r="CT112" s="11"/>
      <c r="CU112" s="11"/>
      <c r="CV112" s="24"/>
    </row>
    <row r="113" spans="1:100" s="1" customFormat="1" ht="16.8" customHeight="1" outlineLevel="1" thickBot="1" x14ac:dyDescent="0.25">
      <c r="A113" s="274">
        <f>NPV((1+'Budget New Projetcts'!$C$7)^(1/12)-1,'Cashflow New Projects'!D113:CV113)</f>
        <v>125094.62285781145</v>
      </c>
      <c r="B113" s="5" t="s">
        <v>62</v>
      </c>
      <c r="C113" s="61">
        <f>SUM(D113:DM113)/SUM($D109:DM109)</f>
        <v>0.43137215846257376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6">
        <v>0</v>
      </c>
      <c r="Q113" s="6">
        <f t="shared" si="282"/>
        <v>0</v>
      </c>
      <c r="R113" s="6">
        <f t="shared" si="282"/>
        <v>0</v>
      </c>
      <c r="S113" s="6">
        <f t="shared" si="282"/>
        <v>0</v>
      </c>
      <c r="T113" s="6">
        <f t="shared" si="282"/>
        <v>0</v>
      </c>
      <c r="U113" s="6">
        <f t="shared" si="282"/>
        <v>0</v>
      </c>
      <c r="V113" s="6">
        <f t="shared" si="282"/>
        <v>0</v>
      </c>
      <c r="W113" s="6">
        <f t="shared" si="282"/>
        <v>0</v>
      </c>
      <c r="X113" s="6">
        <f t="shared" si="282"/>
        <v>0</v>
      </c>
      <c r="Y113" s="6">
        <f t="shared" si="282"/>
        <v>0</v>
      </c>
      <c r="Z113" s="6">
        <f t="shared" si="282"/>
        <v>0</v>
      </c>
      <c r="AA113" s="6">
        <f t="shared" si="282"/>
        <v>0</v>
      </c>
      <c r="AB113" s="6">
        <f t="shared" si="282"/>
        <v>0</v>
      </c>
      <c r="AC113" s="6">
        <f t="shared" ref="AC113:CN113" si="291">Q75</f>
        <v>0</v>
      </c>
      <c r="AD113" s="6">
        <f t="shared" si="291"/>
        <v>0</v>
      </c>
      <c r="AE113" s="6">
        <f t="shared" si="291"/>
        <v>-191300</v>
      </c>
      <c r="AF113" s="6">
        <f t="shared" si="291"/>
        <v>6090</v>
      </c>
      <c r="AG113" s="6">
        <f t="shared" si="291"/>
        <v>6090</v>
      </c>
      <c r="AH113" s="6">
        <f t="shared" si="291"/>
        <v>6090</v>
      </c>
      <c r="AI113" s="6">
        <f t="shared" si="291"/>
        <v>6090</v>
      </c>
      <c r="AJ113" s="6">
        <f t="shared" si="291"/>
        <v>6090</v>
      </c>
      <c r="AK113" s="6">
        <f t="shared" si="291"/>
        <v>6090</v>
      </c>
      <c r="AL113" s="6">
        <f t="shared" si="291"/>
        <v>6090</v>
      </c>
      <c r="AM113" s="6">
        <f t="shared" si="291"/>
        <v>6090</v>
      </c>
      <c r="AN113" s="6">
        <f t="shared" si="291"/>
        <v>6090</v>
      </c>
      <c r="AO113" s="6">
        <f t="shared" si="291"/>
        <v>6090</v>
      </c>
      <c r="AP113" s="6">
        <f t="shared" si="291"/>
        <v>6090</v>
      </c>
      <c r="AQ113" s="6">
        <f t="shared" si="291"/>
        <v>6090</v>
      </c>
      <c r="AR113" s="6">
        <f t="shared" si="291"/>
        <v>6272.7</v>
      </c>
      <c r="AS113" s="6">
        <f t="shared" si="291"/>
        <v>6272.7</v>
      </c>
      <c r="AT113" s="6">
        <f t="shared" si="291"/>
        <v>6272.7</v>
      </c>
      <c r="AU113" s="6">
        <f t="shared" si="291"/>
        <v>6272.7</v>
      </c>
      <c r="AV113" s="6">
        <f t="shared" si="291"/>
        <v>6272.7</v>
      </c>
      <c r="AW113" s="6">
        <f t="shared" si="291"/>
        <v>6272.7</v>
      </c>
      <c r="AX113" s="6">
        <f t="shared" si="291"/>
        <v>6272.7</v>
      </c>
      <c r="AY113" s="6">
        <f t="shared" si="291"/>
        <v>6272.7</v>
      </c>
      <c r="AZ113" s="6">
        <f t="shared" si="291"/>
        <v>6272.7</v>
      </c>
      <c r="BA113" s="6">
        <f t="shared" si="291"/>
        <v>6272.7</v>
      </c>
      <c r="BB113" s="6">
        <f t="shared" si="291"/>
        <v>6272.7</v>
      </c>
      <c r="BC113" s="6">
        <f t="shared" si="291"/>
        <v>6272.7</v>
      </c>
      <c r="BD113" s="6">
        <f t="shared" si="291"/>
        <v>6460.8810000000003</v>
      </c>
      <c r="BE113" s="6">
        <f t="shared" si="291"/>
        <v>6460.8810000000003</v>
      </c>
      <c r="BF113" s="6">
        <f t="shared" si="291"/>
        <v>6460.8810000000003</v>
      </c>
      <c r="BG113" s="6">
        <f t="shared" si="291"/>
        <v>6460.8810000000003</v>
      </c>
      <c r="BH113" s="6">
        <f t="shared" si="291"/>
        <v>6460.8810000000003</v>
      </c>
      <c r="BI113" s="6">
        <f t="shared" si="291"/>
        <v>6460.8810000000003</v>
      </c>
      <c r="BJ113" s="6">
        <f t="shared" si="291"/>
        <v>6460.8810000000003</v>
      </c>
      <c r="BK113" s="6">
        <f t="shared" si="291"/>
        <v>6460.8810000000003</v>
      </c>
      <c r="BL113" s="6">
        <f t="shared" si="291"/>
        <v>6460.8810000000003</v>
      </c>
      <c r="BM113" s="6">
        <f t="shared" si="291"/>
        <v>6460.8810000000003</v>
      </c>
      <c r="BN113" s="6">
        <f t="shared" si="291"/>
        <v>6460.8810000000003</v>
      </c>
      <c r="BO113" s="6">
        <f t="shared" si="291"/>
        <v>6460.8810000000003</v>
      </c>
      <c r="BP113" s="6">
        <f t="shared" si="291"/>
        <v>6654.7074299999995</v>
      </c>
      <c r="BQ113" s="6">
        <f t="shared" si="291"/>
        <v>6654.7074299999995</v>
      </c>
      <c r="BR113" s="6">
        <f t="shared" si="291"/>
        <v>6654.7074299999995</v>
      </c>
      <c r="BS113" s="6">
        <f t="shared" si="291"/>
        <v>6654.7074299999995</v>
      </c>
      <c r="BT113" s="6">
        <f t="shared" si="291"/>
        <v>6654.7074299999995</v>
      </c>
      <c r="BU113" s="6">
        <f t="shared" si="291"/>
        <v>6654.7074299999995</v>
      </c>
      <c r="BV113" s="6">
        <f t="shared" si="291"/>
        <v>6654.7074299999995</v>
      </c>
      <c r="BW113" s="6">
        <f t="shared" si="291"/>
        <v>6654.7074299999995</v>
      </c>
      <c r="BX113" s="6">
        <f t="shared" si="291"/>
        <v>6654.7074299999995</v>
      </c>
      <c r="BY113" s="6">
        <f t="shared" si="291"/>
        <v>6654.7074299999995</v>
      </c>
      <c r="BZ113" s="6">
        <f t="shared" si="291"/>
        <v>6654.7074299999995</v>
      </c>
      <c r="CA113" s="6">
        <f t="shared" si="291"/>
        <v>6654.7074299999995</v>
      </c>
      <c r="CB113" s="6">
        <f t="shared" si="291"/>
        <v>6854.3486529000002</v>
      </c>
      <c r="CC113" s="6">
        <f t="shared" si="291"/>
        <v>6854.3486529000002</v>
      </c>
      <c r="CD113" s="6">
        <f t="shared" si="291"/>
        <v>6854.3486529000002</v>
      </c>
      <c r="CE113" s="6">
        <f t="shared" si="291"/>
        <v>6854.3486529000002</v>
      </c>
      <c r="CF113" s="6">
        <f t="shared" si="291"/>
        <v>6854.3486529000002</v>
      </c>
      <c r="CG113" s="6">
        <f t="shared" si="291"/>
        <v>6854.3486529000002</v>
      </c>
      <c r="CH113" s="6">
        <f t="shared" si="291"/>
        <v>6854.3486529000002</v>
      </c>
      <c r="CI113" s="6">
        <f t="shared" si="291"/>
        <v>6854.3486529000002</v>
      </c>
      <c r="CJ113" s="6">
        <f t="shared" si="291"/>
        <v>6854.3486529000002</v>
      </c>
      <c r="CK113" s="6">
        <f t="shared" si="291"/>
        <v>6854.3486529000002</v>
      </c>
      <c r="CL113" s="6">
        <f t="shared" si="291"/>
        <v>6854.3486529000002</v>
      </c>
      <c r="CM113" s="6">
        <f t="shared" si="291"/>
        <v>6854.3486529000002</v>
      </c>
      <c r="CN113" s="6">
        <f t="shared" si="291"/>
        <v>0</v>
      </c>
      <c r="CO113" s="6">
        <f t="shared" ref="CO113:CP113" si="292">CC75</f>
        <v>0</v>
      </c>
      <c r="CP113" s="6">
        <f t="shared" si="292"/>
        <v>0</v>
      </c>
      <c r="CQ113" s="11"/>
      <c r="CR113" s="11"/>
      <c r="CS113" s="11"/>
      <c r="CT113" s="11"/>
      <c r="CU113" s="11"/>
      <c r="CV113" s="24"/>
    </row>
    <row r="114" spans="1:100" s="1" customFormat="1" ht="16.8" customHeight="1" outlineLevel="1" thickBot="1" x14ac:dyDescent="0.25">
      <c r="A114" s="274"/>
      <c r="B114" s="252" t="s">
        <v>118</v>
      </c>
      <c r="C114" s="229"/>
      <c r="D114" s="229" t="s">
        <v>63</v>
      </c>
      <c r="E114" s="229">
        <v>43831</v>
      </c>
      <c r="F114" s="229">
        <v>43862</v>
      </c>
      <c r="G114" s="229">
        <v>43891</v>
      </c>
      <c r="H114" s="229">
        <v>43922</v>
      </c>
      <c r="I114" s="229">
        <v>43952</v>
      </c>
      <c r="J114" s="229">
        <v>43983</v>
      </c>
      <c r="K114" s="229">
        <v>44013</v>
      </c>
      <c r="L114" s="229">
        <v>44044</v>
      </c>
      <c r="M114" s="229">
        <v>44075</v>
      </c>
      <c r="N114" s="229">
        <v>44105</v>
      </c>
      <c r="O114" s="229">
        <v>44136</v>
      </c>
      <c r="P114" s="229">
        <v>44166</v>
      </c>
      <c r="Q114" s="229">
        <v>44197</v>
      </c>
      <c r="R114" s="229">
        <v>44228</v>
      </c>
      <c r="S114" s="229">
        <v>44256</v>
      </c>
      <c r="T114" s="229">
        <v>44287</v>
      </c>
      <c r="U114" s="229">
        <v>44317</v>
      </c>
      <c r="V114" s="229">
        <v>44348</v>
      </c>
      <c r="W114" s="229">
        <v>44378</v>
      </c>
      <c r="X114" s="229">
        <v>44409</v>
      </c>
      <c r="Y114" s="229">
        <v>44440</v>
      </c>
      <c r="Z114" s="229">
        <v>44470</v>
      </c>
      <c r="AA114" s="229">
        <v>44501</v>
      </c>
      <c r="AB114" s="229">
        <v>44531</v>
      </c>
      <c r="AC114" s="229">
        <v>44562</v>
      </c>
      <c r="AD114" s="229">
        <v>44593</v>
      </c>
      <c r="AE114" s="229">
        <v>44621</v>
      </c>
      <c r="AF114" s="229">
        <v>44652</v>
      </c>
      <c r="AG114" s="229">
        <v>44682</v>
      </c>
      <c r="AH114" s="229">
        <v>44713</v>
      </c>
      <c r="AI114" s="229">
        <v>44743</v>
      </c>
      <c r="AJ114" s="229">
        <v>44774</v>
      </c>
      <c r="AK114" s="229">
        <v>44805</v>
      </c>
      <c r="AL114" s="229">
        <v>44835</v>
      </c>
      <c r="AM114" s="229">
        <v>44866</v>
      </c>
      <c r="AN114" s="229">
        <v>44896</v>
      </c>
      <c r="AO114" s="229">
        <v>44927</v>
      </c>
      <c r="AP114" s="229">
        <v>44958</v>
      </c>
      <c r="AQ114" s="229">
        <v>44986</v>
      </c>
      <c r="AR114" s="229">
        <v>45017</v>
      </c>
      <c r="AS114" s="229">
        <v>45047</v>
      </c>
      <c r="AT114" s="229">
        <v>45078</v>
      </c>
      <c r="AU114" s="229">
        <v>45108</v>
      </c>
      <c r="AV114" s="229">
        <v>45139</v>
      </c>
      <c r="AW114" s="229">
        <v>45170</v>
      </c>
      <c r="AX114" s="229">
        <v>45200</v>
      </c>
      <c r="AY114" s="229">
        <v>45231</v>
      </c>
      <c r="AZ114" s="229">
        <v>45261</v>
      </c>
      <c r="BA114" s="229">
        <v>45292</v>
      </c>
      <c r="BB114" s="229">
        <v>45323</v>
      </c>
      <c r="BC114" s="229">
        <v>45352</v>
      </c>
      <c r="BD114" s="229">
        <v>45383</v>
      </c>
      <c r="BE114" s="229">
        <v>45413</v>
      </c>
      <c r="BF114" s="229">
        <v>45444</v>
      </c>
      <c r="BG114" s="229">
        <v>45474</v>
      </c>
      <c r="BH114" s="229">
        <v>45505</v>
      </c>
      <c r="BI114" s="229">
        <v>45536</v>
      </c>
      <c r="BJ114" s="229">
        <v>45566</v>
      </c>
      <c r="BK114" s="229">
        <v>45597</v>
      </c>
      <c r="BL114" s="229">
        <v>45627</v>
      </c>
      <c r="BM114" s="229">
        <v>45658</v>
      </c>
      <c r="BN114" s="229">
        <v>45689</v>
      </c>
      <c r="BO114" s="229">
        <v>45717</v>
      </c>
      <c r="BP114" s="229">
        <v>45748</v>
      </c>
      <c r="BQ114" s="229">
        <v>45778</v>
      </c>
      <c r="BR114" s="229">
        <v>45809</v>
      </c>
      <c r="BS114" s="229">
        <v>45839</v>
      </c>
      <c r="BT114" s="229">
        <v>45870</v>
      </c>
      <c r="BU114" s="229">
        <v>45901</v>
      </c>
      <c r="BV114" s="229">
        <v>45931</v>
      </c>
      <c r="BW114" s="229">
        <v>45962</v>
      </c>
      <c r="BX114" s="229">
        <v>45992</v>
      </c>
      <c r="BY114" s="229">
        <v>46023</v>
      </c>
      <c r="BZ114" s="229">
        <v>46054</v>
      </c>
      <c r="CA114" s="229">
        <v>46082</v>
      </c>
      <c r="CB114" s="229">
        <v>46113</v>
      </c>
      <c r="CC114" s="229">
        <v>46143</v>
      </c>
      <c r="CD114" s="229">
        <v>46174</v>
      </c>
      <c r="CE114" s="229">
        <v>46204</v>
      </c>
      <c r="CF114" s="229">
        <v>46235</v>
      </c>
      <c r="CG114" s="229">
        <v>46266</v>
      </c>
      <c r="CH114" s="229">
        <v>46296</v>
      </c>
      <c r="CI114" s="229">
        <v>46327</v>
      </c>
      <c r="CJ114" s="229">
        <v>46357</v>
      </c>
      <c r="CK114" s="229">
        <v>46388</v>
      </c>
      <c r="CL114" s="229">
        <v>46419</v>
      </c>
      <c r="CM114" s="229">
        <v>46447</v>
      </c>
      <c r="CN114" s="229">
        <v>46478</v>
      </c>
      <c r="CO114" s="229">
        <v>46508</v>
      </c>
      <c r="CP114" s="229">
        <v>46539</v>
      </c>
      <c r="CQ114" s="229">
        <v>46569</v>
      </c>
      <c r="CR114" s="229">
        <v>46600</v>
      </c>
      <c r="CS114" s="229">
        <v>46631</v>
      </c>
      <c r="CT114" s="229">
        <v>46661</v>
      </c>
      <c r="CU114" s="229">
        <v>46692</v>
      </c>
      <c r="CV114" s="249">
        <v>46722</v>
      </c>
    </row>
    <row r="115" spans="1:100" s="1" customFormat="1" ht="16.8" customHeight="1" outlineLevel="1" x14ac:dyDescent="0.2">
      <c r="A115" s="274"/>
      <c r="B115" s="2" t="s">
        <v>58</v>
      </c>
      <c r="C115" s="253">
        <f>SUM(D115:DM115)/SUM($D115:DM115)</f>
        <v>1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6">
        <v>0</v>
      </c>
      <c r="Q115" s="3">
        <f t="shared" ref="Q115:AB119" si="293">E77</f>
        <v>0</v>
      </c>
      <c r="R115" s="3">
        <f t="shared" si="293"/>
        <v>0</v>
      </c>
      <c r="S115" s="3">
        <f t="shared" si="293"/>
        <v>0</v>
      </c>
      <c r="T115" s="3">
        <f t="shared" si="293"/>
        <v>0</v>
      </c>
      <c r="U115" s="3">
        <f t="shared" si="293"/>
        <v>0</v>
      </c>
      <c r="V115" s="3">
        <f t="shared" si="293"/>
        <v>0</v>
      </c>
      <c r="W115" s="3">
        <f t="shared" si="293"/>
        <v>0</v>
      </c>
      <c r="X115" s="3">
        <f t="shared" si="293"/>
        <v>0</v>
      </c>
      <c r="Y115" s="3">
        <f t="shared" si="293"/>
        <v>0</v>
      </c>
      <c r="Z115" s="3">
        <f t="shared" si="293"/>
        <v>0</v>
      </c>
      <c r="AA115" s="3">
        <f t="shared" si="293"/>
        <v>0</v>
      </c>
      <c r="AB115" s="3">
        <f t="shared" si="293"/>
        <v>0</v>
      </c>
      <c r="AC115" s="3">
        <f t="shared" ref="AC115:CN115" si="294">Q77</f>
        <v>0</v>
      </c>
      <c r="AD115" s="3">
        <f t="shared" si="294"/>
        <v>0</v>
      </c>
      <c r="AE115" s="3">
        <f t="shared" si="294"/>
        <v>0</v>
      </c>
      <c r="AF115" s="3">
        <f t="shared" si="294"/>
        <v>0</v>
      </c>
      <c r="AG115" s="3">
        <f t="shared" si="294"/>
        <v>20000</v>
      </c>
      <c r="AH115" s="3">
        <f t="shared" si="294"/>
        <v>14000</v>
      </c>
      <c r="AI115" s="3">
        <f t="shared" si="294"/>
        <v>14000</v>
      </c>
      <c r="AJ115" s="3">
        <f t="shared" si="294"/>
        <v>14000</v>
      </c>
      <c r="AK115" s="3">
        <f t="shared" si="294"/>
        <v>14000</v>
      </c>
      <c r="AL115" s="3">
        <f t="shared" si="294"/>
        <v>14000</v>
      </c>
      <c r="AM115" s="3">
        <f t="shared" si="294"/>
        <v>14000</v>
      </c>
      <c r="AN115" s="3">
        <f t="shared" si="294"/>
        <v>14000</v>
      </c>
      <c r="AO115" s="3">
        <f t="shared" si="294"/>
        <v>14000</v>
      </c>
      <c r="AP115" s="3">
        <f t="shared" si="294"/>
        <v>14000</v>
      </c>
      <c r="AQ115" s="3">
        <f t="shared" si="294"/>
        <v>14000</v>
      </c>
      <c r="AR115" s="3">
        <f t="shared" si="294"/>
        <v>14000</v>
      </c>
      <c r="AS115" s="3">
        <f t="shared" si="294"/>
        <v>14000</v>
      </c>
      <c r="AT115" s="3">
        <f t="shared" si="294"/>
        <v>14420</v>
      </c>
      <c r="AU115" s="3">
        <f t="shared" si="294"/>
        <v>14420</v>
      </c>
      <c r="AV115" s="3">
        <f t="shared" si="294"/>
        <v>14420</v>
      </c>
      <c r="AW115" s="3">
        <f t="shared" si="294"/>
        <v>14420</v>
      </c>
      <c r="AX115" s="3">
        <f t="shared" si="294"/>
        <v>14420</v>
      </c>
      <c r="AY115" s="3">
        <f t="shared" si="294"/>
        <v>14420</v>
      </c>
      <c r="AZ115" s="3">
        <f t="shared" si="294"/>
        <v>14420</v>
      </c>
      <c r="BA115" s="3">
        <f t="shared" si="294"/>
        <v>14420</v>
      </c>
      <c r="BB115" s="3">
        <f t="shared" si="294"/>
        <v>14420</v>
      </c>
      <c r="BC115" s="3">
        <f t="shared" si="294"/>
        <v>14420</v>
      </c>
      <c r="BD115" s="3">
        <f t="shared" si="294"/>
        <v>14420</v>
      </c>
      <c r="BE115" s="3">
        <f t="shared" si="294"/>
        <v>14420</v>
      </c>
      <c r="BF115" s="3">
        <f t="shared" si="294"/>
        <v>14852.6</v>
      </c>
      <c r="BG115" s="3">
        <f t="shared" si="294"/>
        <v>14852.6</v>
      </c>
      <c r="BH115" s="3">
        <f t="shared" si="294"/>
        <v>14852.6</v>
      </c>
      <c r="BI115" s="3">
        <f t="shared" si="294"/>
        <v>14852.6</v>
      </c>
      <c r="BJ115" s="3">
        <f t="shared" si="294"/>
        <v>14852.6</v>
      </c>
      <c r="BK115" s="3">
        <f t="shared" si="294"/>
        <v>14852.6</v>
      </c>
      <c r="BL115" s="3">
        <f t="shared" si="294"/>
        <v>14852.6</v>
      </c>
      <c r="BM115" s="3">
        <f t="shared" si="294"/>
        <v>14852.6</v>
      </c>
      <c r="BN115" s="3">
        <f t="shared" si="294"/>
        <v>14852.6</v>
      </c>
      <c r="BO115" s="3">
        <f t="shared" si="294"/>
        <v>14852.6</v>
      </c>
      <c r="BP115" s="3">
        <f t="shared" si="294"/>
        <v>14852.6</v>
      </c>
      <c r="BQ115" s="3">
        <f t="shared" si="294"/>
        <v>14852.6</v>
      </c>
      <c r="BR115" s="3">
        <f t="shared" si="294"/>
        <v>15298.178</v>
      </c>
      <c r="BS115" s="3">
        <f t="shared" si="294"/>
        <v>15298.178</v>
      </c>
      <c r="BT115" s="3">
        <f t="shared" si="294"/>
        <v>15298.178</v>
      </c>
      <c r="BU115" s="3">
        <f t="shared" si="294"/>
        <v>15298.178</v>
      </c>
      <c r="BV115" s="3">
        <f t="shared" si="294"/>
        <v>15298.178</v>
      </c>
      <c r="BW115" s="3">
        <f t="shared" si="294"/>
        <v>15298.178</v>
      </c>
      <c r="BX115" s="3">
        <f t="shared" si="294"/>
        <v>15298.178</v>
      </c>
      <c r="BY115" s="3">
        <f t="shared" si="294"/>
        <v>15298.178</v>
      </c>
      <c r="BZ115" s="3">
        <f t="shared" si="294"/>
        <v>15298.178</v>
      </c>
      <c r="CA115" s="3">
        <f t="shared" si="294"/>
        <v>15298.178</v>
      </c>
      <c r="CB115" s="3">
        <f t="shared" si="294"/>
        <v>15298.178</v>
      </c>
      <c r="CC115" s="3">
        <f t="shared" si="294"/>
        <v>15298.178</v>
      </c>
      <c r="CD115" s="3">
        <f t="shared" si="294"/>
        <v>15757.12334</v>
      </c>
      <c r="CE115" s="3">
        <f t="shared" si="294"/>
        <v>15757.12334</v>
      </c>
      <c r="CF115" s="3">
        <f t="shared" si="294"/>
        <v>15757.12334</v>
      </c>
      <c r="CG115" s="3">
        <f t="shared" si="294"/>
        <v>15757.12334</v>
      </c>
      <c r="CH115" s="3">
        <f t="shared" si="294"/>
        <v>15757.12334</v>
      </c>
      <c r="CI115" s="3">
        <f t="shared" si="294"/>
        <v>15757.12334</v>
      </c>
      <c r="CJ115" s="3">
        <f t="shared" si="294"/>
        <v>15757.12334</v>
      </c>
      <c r="CK115" s="3">
        <f t="shared" si="294"/>
        <v>15757.12334</v>
      </c>
      <c r="CL115" s="3">
        <f t="shared" si="294"/>
        <v>15757.12334</v>
      </c>
      <c r="CM115" s="3">
        <f t="shared" si="294"/>
        <v>15757.12334</v>
      </c>
      <c r="CN115" s="3">
        <f t="shared" si="294"/>
        <v>15757.12334</v>
      </c>
      <c r="CO115" s="3">
        <f t="shared" ref="CO115:CU115" si="295">CC77</f>
        <v>15757.12334</v>
      </c>
      <c r="CP115" s="3">
        <f t="shared" si="295"/>
        <v>0</v>
      </c>
      <c r="CQ115" s="3">
        <f t="shared" si="295"/>
        <v>0</v>
      </c>
      <c r="CR115" s="3">
        <f t="shared" si="295"/>
        <v>0</v>
      </c>
      <c r="CS115" s="3">
        <f t="shared" si="295"/>
        <v>0</v>
      </c>
      <c r="CT115" s="3">
        <f t="shared" si="295"/>
        <v>0</v>
      </c>
      <c r="CU115" s="3">
        <f t="shared" si="295"/>
        <v>0</v>
      </c>
      <c r="CV115" s="14"/>
    </row>
    <row r="116" spans="1:100" s="1" customFormat="1" ht="16.8" customHeight="1" outlineLevel="1" x14ac:dyDescent="0.2">
      <c r="A116" s="274"/>
      <c r="B116" s="5" t="s">
        <v>59</v>
      </c>
      <c r="C116" s="61">
        <f>SUM(D116:DM116)/SUM($D115:DM115)</f>
        <v>-0.43862784153742612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6">
        <v>0</v>
      </c>
      <c r="Q116" s="6">
        <f t="shared" si="293"/>
        <v>0</v>
      </c>
      <c r="R116" s="6">
        <f t="shared" si="293"/>
        <v>0</v>
      </c>
      <c r="S116" s="6">
        <f t="shared" si="293"/>
        <v>0</v>
      </c>
      <c r="T116" s="6">
        <f t="shared" si="293"/>
        <v>0</v>
      </c>
      <c r="U116" s="6">
        <f t="shared" si="293"/>
        <v>0</v>
      </c>
      <c r="V116" s="6">
        <f t="shared" si="293"/>
        <v>0</v>
      </c>
      <c r="W116" s="6">
        <f t="shared" si="293"/>
        <v>0</v>
      </c>
      <c r="X116" s="6">
        <f t="shared" si="293"/>
        <v>0</v>
      </c>
      <c r="Y116" s="6">
        <f t="shared" si="293"/>
        <v>0</v>
      </c>
      <c r="Z116" s="6">
        <f t="shared" si="293"/>
        <v>0</v>
      </c>
      <c r="AA116" s="6">
        <f t="shared" si="293"/>
        <v>0</v>
      </c>
      <c r="AB116" s="6">
        <f t="shared" si="293"/>
        <v>0</v>
      </c>
      <c r="AC116" s="6">
        <f t="shared" ref="AC116:CN116" si="296">Q78</f>
        <v>0</v>
      </c>
      <c r="AD116" s="6">
        <f t="shared" si="296"/>
        <v>0</v>
      </c>
      <c r="AE116" s="6">
        <f t="shared" si="296"/>
        <v>0</v>
      </c>
      <c r="AF116" s="6">
        <f t="shared" si="296"/>
        <v>0</v>
      </c>
      <c r="AG116" s="6">
        <f t="shared" si="296"/>
        <v>-400000</v>
      </c>
      <c r="AH116" s="6">
        <f t="shared" si="296"/>
        <v>0</v>
      </c>
      <c r="AI116" s="6">
        <f t="shared" si="296"/>
        <v>0</v>
      </c>
      <c r="AJ116" s="6">
        <f t="shared" si="296"/>
        <v>0</v>
      </c>
      <c r="AK116" s="6">
        <f t="shared" si="296"/>
        <v>0</v>
      </c>
      <c r="AL116" s="6">
        <f t="shared" si="296"/>
        <v>0</v>
      </c>
      <c r="AM116" s="6">
        <f t="shared" si="296"/>
        <v>0</v>
      </c>
      <c r="AN116" s="6">
        <f t="shared" si="296"/>
        <v>0</v>
      </c>
      <c r="AO116" s="6">
        <f t="shared" si="296"/>
        <v>0</v>
      </c>
      <c r="AP116" s="6">
        <f t="shared" si="296"/>
        <v>0</v>
      </c>
      <c r="AQ116" s="6">
        <f t="shared" si="296"/>
        <v>0</v>
      </c>
      <c r="AR116" s="6">
        <f t="shared" si="296"/>
        <v>0</v>
      </c>
      <c r="AS116" s="6">
        <f t="shared" si="296"/>
        <v>0</v>
      </c>
      <c r="AT116" s="6">
        <f t="shared" si="296"/>
        <v>0</v>
      </c>
      <c r="AU116" s="6">
        <f t="shared" si="296"/>
        <v>0</v>
      </c>
      <c r="AV116" s="6">
        <f t="shared" si="296"/>
        <v>0</v>
      </c>
      <c r="AW116" s="6">
        <f t="shared" si="296"/>
        <v>0</v>
      </c>
      <c r="AX116" s="6">
        <f t="shared" si="296"/>
        <v>0</v>
      </c>
      <c r="AY116" s="6">
        <f t="shared" si="296"/>
        <v>0</v>
      </c>
      <c r="AZ116" s="6">
        <f t="shared" si="296"/>
        <v>0</v>
      </c>
      <c r="BA116" s="6">
        <f t="shared" si="296"/>
        <v>0</v>
      </c>
      <c r="BB116" s="6">
        <f t="shared" si="296"/>
        <v>0</v>
      </c>
      <c r="BC116" s="6">
        <f t="shared" si="296"/>
        <v>0</v>
      </c>
      <c r="BD116" s="6">
        <f t="shared" si="296"/>
        <v>0</v>
      </c>
      <c r="BE116" s="6">
        <f t="shared" si="296"/>
        <v>0</v>
      </c>
      <c r="BF116" s="6">
        <f t="shared" si="296"/>
        <v>0</v>
      </c>
      <c r="BG116" s="6">
        <f t="shared" si="296"/>
        <v>0</v>
      </c>
      <c r="BH116" s="6">
        <f t="shared" si="296"/>
        <v>0</v>
      </c>
      <c r="BI116" s="6">
        <f t="shared" si="296"/>
        <v>0</v>
      </c>
      <c r="BJ116" s="6">
        <f t="shared" si="296"/>
        <v>0</v>
      </c>
      <c r="BK116" s="6">
        <f t="shared" si="296"/>
        <v>0</v>
      </c>
      <c r="BL116" s="6">
        <f t="shared" si="296"/>
        <v>0</v>
      </c>
      <c r="BM116" s="6">
        <f t="shared" si="296"/>
        <v>0</v>
      </c>
      <c r="BN116" s="6">
        <f t="shared" si="296"/>
        <v>0</v>
      </c>
      <c r="BO116" s="6">
        <f t="shared" si="296"/>
        <v>0</v>
      </c>
      <c r="BP116" s="6">
        <f t="shared" si="296"/>
        <v>0</v>
      </c>
      <c r="BQ116" s="6">
        <f t="shared" si="296"/>
        <v>0</v>
      </c>
      <c r="BR116" s="6">
        <f t="shared" si="296"/>
        <v>0</v>
      </c>
      <c r="BS116" s="6">
        <f t="shared" si="296"/>
        <v>0</v>
      </c>
      <c r="BT116" s="6">
        <f t="shared" si="296"/>
        <v>0</v>
      </c>
      <c r="BU116" s="6">
        <f t="shared" si="296"/>
        <v>0</v>
      </c>
      <c r="BV116" s="6">
        <f t="shared" si="296"/>
        <v>0</v>
      </c>
      <c r="BW116" s="6">
        <f t="shared" si="296"/>
        <v>0</v>
      </c>
      <c r="BX116" s="6">
        <f t="shared" si="296"/>
        <v>0</v>
      </c>
      <c r="BY116" s="6">
        <f t="shared" si="296"/>
        <v>0</v>
      </c>
      <c r="BZ116" s="6">
        <f t="shared" si="296"/>
        <v>0</v>
      </c>
      <c r="CA116" s="6">
        <f t="shared" si="296"/>
        <v>0</v>
      </c>
      <c r="CB116" s="6">
        <f t="shared" si="296"/>
        <v>0</v>
      </c>
      <c r="CC116" s="6">
        <f t="shared" si="296"/>
        <v>0</v>
      </c>
      <c r="CD116" s="6">
        <f t="shared" si="296"/>
        <v>0</v>
      </c>
      <c r="CE116" s="6">
        <f t="shared" si="296"/>
        <v>0</v>
      </c>
      <c r="CF116" s="6">
        <f t="shared" si="296"/>
        <v>0</v>
      </c>
      <c r="CG116" s="6">
        <f t="shared" si="296"/>
        <v>0</v>
      </c>
      <c r="CH116" s="6">
        <f t="shared" si="296"/>
        <v>0</v>
      </c>
      <c r="CI116" s="6">
        <f t="shared" si="296"/>
        <v>0</v>
      </c>
      <c r="CJ116" s="6">
        <f t="shared" si="296"/>
        <v>0</v>
      </c>
      <c r="CK116" s="6">
        <f t="shared" si="296"/>
        <v>0</v>
      </c>
      <c r="CL116" s="6">
        <f t="shared" si="296"/>
        <v>0</v>
      </c>
      <c r="CM116" s="6">
        <f t="shared" si="296"/>
        <v>0</v>
      </c>
      <c r="CN116" s="6">
        <f t="shared" si="296"/>
        <v>0</v>
      </c>
      <c r="CO116" s="6">
        <f t="shared" ref="CO116:CU116" si="297">CC78</f>
        <v>0</v>
      </c>
      <c r="CP116" s="6">
        <f t="shared" si="297"/>
        <v>0</v>
      </c>
      <c r="CQ116" s="6">
        <f t="shared" si="297"/>
        <v>0</v>
      </c>
      <c r="CR116" s="6">
        <f t="shared" si="297"/>
        <v>0</v>
      </c>
      <c r="CS116" s="6">
        <f t="shared" si="297"/>
        <v>0</v>
      </c>
      <c r="CT116" s="6">
        <f t="shared" si="297"/>
        <v>0</v>
      </c>
      <c r="CU116" s="6">
        <f t="shared" si="297"/>
        <v>0</v>
      </c>
      <c r="CV116" s="24"/>
    </row>
    <row r="117" spans="1:100" s="1" customFormat="1" ht="16.8" customHeight="1" outlineLevel="1" x14ac:dyDescent="0.2">
      <c r="A117" s="274"/>
      <c r="B117" s="5" t="s">
        <v>60</v>
      </c>
      <c r="C117" s="61">
        <f>SUM(D117:DM117)/SUM($D115:DM115)</f>
        <v>-4.9999999999999996E-2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6">
        <v>0</v>
      </c>
      <c r="Q117" s="6">
        <f t="shared" si="293"/>
        <v>0</v>
      </c>
      <c r="R117" s="6">
        <f t="shared" si="293"/>
        <v>0</v>
      </c>
      <c r="S117" s="6">
        <f t="shared" si="293"/>
        <v>0</v>
      </c>
      <c r="T117" s="6">
        <f t="shared" si="293"/>
        <v>0</v>
      </c>
      <c r="U117" s="6">
        <f t="shared" si="293"/>
        <v>0</v>
      </c>
      <c r="V117" s="6">
        <f t="shared" si="293"/>
        <v>0</v>
      </c>
      <c r="W117" s="6">
        <f t="shared" si="293"/>
        <v>0</v>
      </c>
      <c r="X117" s="6">
        <f t="shared" si="293"/>
        <v>0</v>
      </c>
      <c r="Y117" s="6">
        <f t="shared" si="293"/>
        <v>0</v>
      </c>
      <c r="Z117" s="6">
        <f t="shared" si="293"/>
        <v>0</v>
      </c>
      <c r="AA117" s="6">
        <f t="shared" si="293"/>
        <v>0</v>
      </c>
      <c r="AB117" s="6">
        <f t="shared" si="293"/>
        <v>0</v>
      </c>
      <c r="AC117" s="6">
        <f t="shared" ref="AC117:CN117" si="298">Q79</f>
        <v>0</v>
      </c>
      <c r="AD117" s="6">
        <f t="shared" si="298"/>
        <v>0</v>
      </c>
      <c r="AE117" s="6">
        <f t="shared" si="298"/>
        <v>0</v>
      </c>
      <c r="AF117" s="6">
        <f t="shared" si="298"/>
        <v>0</v>
      </c>
      <c r="AG117" s="6">
        <f t="shared" si="298"/>
        <v>-1000</v>
      </c>
      <c r="AH117" s="6">
        <f t="shared" si="298"/>
        <v>-700</v>
      </c>
      <c r="AI117" s="6">
        <f t="shared" si="298"/>
        <v>-700</v>
      </c>
      <c r="AJ117" s="6">
        <f t="shared" si="298"/>
        <v>-700</v>
      </c>
      <c r="AK117" s="6">
        <f t="shared" si="298"/>
        <v>-700</v>
      </c>
      <c r="AL117" s="6">
        <f t="shared" si="298"/>
        <v>-700</v>
      </c>
      <c r="AM117" s="6">
        <f t="shared" si="298"/>
        <v>-700</v>
      </c>
      <c r="AN117" s="6">
        <f t="shared" si="298"/>
        <v>-700</v>
      </c>
      <c r="AO117" s="6">
        <f t="shared" si="298"/>
        <v>-700</v>
      </c>
      <c r="AP117" s="6">
        <f t="shared" si="298"/>
        <v>-700</v>
      </c>
      <c r="AQ117" s="6">
        <f t="shared" si="298"/>
        <v>-700</v>
      </c>
      <c r="AR117" s="6">
        <f t="shared" si="298"/>
        <v>-700</v>
      </c>
      <c r="AS117" s="6">
        <f t="shared" si="298"/>
        <v>-700</v>
      </c>
      <c r="AT117" s="6">
        <f t="shared" si="298"/>
        <v>-721</v>
      </c>
      <c r="AU117" s="6">
        <f t="shared" si="298"/>
        <v>-721</v>
      </c>
      <c r="AV117" s="6">
        <f t="shared" si="298"/>
        <v>-721</v>
      </c>
      <c r="AW117" s="6">
        <f t="shared" si="298"/>
        <v>-721</v>
      </c>
      <c r="AX117" s="6">
        <f t="shared" si="298"/>
        <v>-721</v>
      </c>
      <c r="AY117" s="6">
        <f t="shared" si="298"/>
        <v>-721</v>
      </c>
      <c r="AZ117" s="6">
        <f t="shared" si="298"/>
        <v>-721</v>
      </c>
      <c r="BA117" s="6">
        <f t="shared" si="298"/>
        <v>-721</v>
      </c>
      <c r="BB117" s="6">
        <f t="shared" si="298"/>
        <v>-721</v>
      </c>
      <c r="BC117" s="6">
        <f t="shared" si="298"/>
        <v>-721</v>
      </c>
      <c r="BD117" s="6">
        <f t="shared" si="298"/>
        <v>-721</v>
      </c>
      <c r="BE117" s="6">
        <f t="shared" si="298"/>
        <v>-721</v>
      </c>
      <c r="BF117" s="6">
        <f t="shared" si="298"/>
        <v>-742.63000000000011</v>
      </c>
      <c r="BG117" s="6">
        <f t="shared" si="298"/>
        <v>-742.63000000000011</v>
      </c>
      <c r="BH117" s="6">
        <f t="shared" si="298"/>
        <v>-742.63000000000011</v>
      </c>
      <c r="BI117" s="6">
        <f t="shared" si="298"/>
        <v>-742.63000000000011</v>
      </c>
      <c r="BJ117" s="6">
        <f t="shared" si="298"/>
        <v>-742.63000000000011</v>
      </c>
      <c r="BK117" s="6">
        <f t="shared" si="298"/>
        <v>-742.63000000000011</v>
      </c>
      <c r="BL117" s="6">
        <f t="shared" si="298"/>
        <v>-742.63000000000011</v>
      </c>
      <c r="BM117" s="6">
        <f t="shared" si="298"/>
        <v>-742.63000000000011</v>
      </c>
      <c r="BN117" s="6">
        <f t="shared" si="298"/>
        <v>-742.63000000000011</v>
      </c>
      <c r="BO117" s="6">
        <f t="shared" si="298"/>
        <v>-742.63000000000011</v>
      </c>
      <c r="BP117" s="6">
        <f t="shared" si="298"/>
        <v>-742.63000000000011</v>
      </c>
      <c r="BQ117" s="6">
        <f t="shared" si="298"/>
        <v>-742.63000000000011</v>
      </c>
      <c r="BR117" s="6">
        <f t="shared" si="298"/>
        <v>-764.90890000000002</v>
      </c>
      <c r="BS117" s="6">
        <f t="shared" si="298"/>
        <v>-764.90890000000002</v>
      </c>
      <c r="BT117" s="6">
        <f t="shared" si="298"/>
        <v>-764.90890000000002</v>
      </c>
      <c r="BU117" s="6">
        <f t="shared" si="298"/>
        <v>-764.90890000000002</v>
      </c>
      <c r="BV117" s="6">
        <f t="shared" si="298"/>
        <v>-764.90890000000002</v>
      </c>
      <c r="BW117" s="6">
        <f t="shared" si="298"/>
        <v>-764.90890000000002</v>
      </c>
      <c r="BX117" s="6">
        <f t="shared" si="298"/>
        <v>-764.90890000000002</v>
      </c>
      <c r="BY117" s="6">
        <f t="shared" si="298"/>
        <v>-764.90890000000002</v>
      </c>
      <c r="BZ117" s="6">
        <f t="shared" si="298"/>
        <v>-764.90890000000002</v>
      </c>
      <c r="CA117" s="6">
        <f t="shared" si="298"/>
        <v>-764.90890000000002</v>
      </c>
      <c r="CB117" s="6">
        <f t="shared" si="298"/>
        <v>-764.90890000000002</v>
      </c>
      <c r="CC117" s="6">
        <f t="shared" si="298"/>
        <v>-764.90890000000002</v>
      </c>
      <c r="CD117" s="6">
        <f t="shared" si="298"/>
        <v>-787.85616700000003</v>
      </c>
      <c r="CE117" s="6">
        <f t="shared" si="298"/>
        <v>-787.85616700000003</v>
      </c>
      <c r="CF117" s="6">
        <f t="shared" si="298"/>
        <v>-787.85616700000003</v>
      </c>
      <c r="CG117" s="6">
        <f t="shared" si="298"/>
        <v>-787.85616700000003</v>
      </c>
      <c r="CH117" s="6">
        <f t="shared" si="298"/>
        <v>-787.85616700000003</v>
      </c>
      <c r="CI117" s="6">
        <f t="shared" si="298"/>
        <v>-787.85616700000003</v>
      </c>
      <c r="CJ117" s="6">
        <f t="shared" si="298"/>
        <v>-787.85616700000003</v>
      </c>
      <c r="CK117" s="6">
        <f t="shared" si="298"/>
        <v>-787.85616700000003</v>
      </c>
      <c r="CL117" s="6">
        <f t="shared" si="298"/>
        <v>-787.85616700000003</v>
      </c>
      <c r="CM117" s="6">
        <f t="shared" si="298"/>
        <v>-787.85616700000003</v>
      </c>
      <c r="CN117" s="6">
        <f t="shared" si="298"/>
        <v>-787.85616700000003</v>
      </c>
      <c r="CO117" s="6">
        <f t="shared" ref="CO117:CU117" si="299">CC79</f>
        <v>-787.85616700000003</v>
      </c>
      <c r="CP117" s="6">
        <f t="shared" si="299"/>
        <v>0</v>
      </c>
      <c r="CQ117" s="6">
        <f t="shared" si="299"/>
        <v>0</v>
      </c>
      <c r="CR117" s="6">
        <f t="shared" si="299"/>
        <v>0</v>
      </c>
      <c r="CS117" s="6">
        <f t="shared" si="299"/>
        <v>0</v>
      </c>
      <c r="CT117" s="6">
        <f t="shared" si="299"/>
        <v>0</v>
      </c>
      <c r="CU117" s="6">
        <f t="shared" si="299"/>
        <v>0</v>
      </c>
      <c r="CV117" s="24"/>
    </row>
    <row r="118" spans="1:100" s="1" customFormat="1" ht="16.8" customHeight="1" outlineLevel="1" x14ac:dyDescent="0.2">
      <c r="A118" s="274"/>
      <c r="B118" s="12" t="s">
        <v>61</v>
      </c>
      <c r="C118" s="61">
        <f>SUM(D118:DM118)/SUM($D115:DM115)</f>
        <v>-0.08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6">
        <v>0</v>
      </c>
      <c r="Q118" s="6">
        <f t="shared" si="293"/>
        <v>0</v>
      </c>
      <c r="R118" s="6">
        <f t="shared" si="293"/>
        <v>0</v>
      </c>
      <c r="S118" s="6">
        <f t="shared" si="293"/>
        <v>0</v>
      </c>
      <c r="T118" s="6">
        <f t="shared" si="293"/>
        <v>0</v>
      </c>
      <c r="U118" s="6">
        <f t="shared" si="293"/>
        <v>0</v>
      </c>
      <c r="V118" s="6">
        <f t="shared" si="293"/>
        <v>0</v>
      </c>
      <c r="W118" s="6">
        <f t="shared" si="293"/>
        <v>0</v>
      </c>
      <c r="X118" s="6">
        <f t="shared" si="293"/>
        <v>0</v>
      </c>
      <c r="Y118" s="6">
        <f t="shared" si="293"/>
        <v>0</v>
      </c>
      <c r="Z118" s="6">
        <f t="shared" si="293"/>
        <v>0</v>
      </c>
      <c r="AA118" s="6">
        <f t="shared" si="293"/>
        <v>0</v>
      </c>
      <c r="AB118" s="6">
        <f t="shared" si="293"/>
        <v>0</v>
      </c>
      <c r="AC118" s="6">
        <f t="shared" ref="AC118:CN118" si="300">Q80</f>
        <v>0</v>
      </c>
      <c r="AD118" s="6">
        <f t="shared" si="300"/>
        <v>0</v>
      </c>
      <c r="AE118" s="6">
        <f t="shared" si="300"/>
        <v>0</v>
      </c>
      <c r="AF118" s="6">
        <f t="shared" si="300"/>
        <v>0</v>
      </c>
      <c r="AG118" s="6">
        <f t="shared" si="300"/>
        <v>-1600</v>
      </c>
      <c r="AH118" s="6">
        <f t="shared" si="300"/>
        <v>-1120</v>
      </c>
      <c r="AI118" s="6">
        <f t="shared" si="300"/>
        <v>-1120</v>
      </c>
      <c r="AJ118" s="6">
        <f t="shared" si="300"/>
        <v>-1120</v>
      </c>
      <c r="AK118" s="6">
        <f t="shared" si="300"/>
        <v>-1120</v>
      </c>
      <c r="AL118" s="6">
        <f t="shared" si="300"/>
        <v>-1120</v>
      </c>
      <c r="AM118" s="6">
        <f t="shared" si="300"/>
        <v>-1120</v>
      </c>
      <c r="AN118" s="6">
        <f t="shared" si="300"/>
        <v>-1120</v>
      </c>
      <c r="AO118" s="6">
        <f t="shared" si="300"/>
        <v>-1120</v>
      </c>
      <c r="AP118" s="6">
        <f t="shared" si="300"/>
        <v>-1120</v>
      </c>
      <c r="AQ118" s="6">
        <f t="shared" si="300"/>
        <v>-1120</v>
      </c>
      <c r="AR118" s="6">
        <f t="shared" si="300"/>
        <v>-1120</v>
      </c>
      <c r="AS118" s="6">
        <f t="shared" si="300"/>
        <v>-1120</v>
      </c>
      <c r="AT118" s="6">
        <f t="shared" si="300"/>
        <v>-1153.6000000000001</v>
      </c>
      <c r="AU118" s="6">
        <f t="shared" si="300"/>
        <v>-1153.6000000000001</v>
      </c>
      <c r="AV118" s="6">
        <f t="shared" si="300"/>
        <v>-1153.6000000000001</v>
      </c>
      <c r="AW118" s="6">
        <f t="shared" si="300"/>
        <v>-1153.6000000000001</v>
      </c>
      <c r="AX118" s="6">
        <f t="shared" si="300"/>
        <v>-1153.6000000000001</v>
      </c>
      <c r="AY118" s="6">
        <f t="shared" si="300"/>
        <v>-1153.6000000000001</v>
      </c>
      <c r="AZ118" s="6">
        <f t="shared" si="300"/>
        <v>-1153.6000000000001</v>
      </c>
      <c r="BA118" s="6">
        <f t="shared" si="300"/>
        <v>-1153.6000000000001</v>
      </c>
      <c r="BB118" s="6">
        <f t="shared" si="300"/>
        <v>-1153.6000000000001</v>
      </c>
      <c r="BC118" s="6">
        <f t="shared" si="300"/>
        <v>-1153.6000000000001</v>
      </c>
      <c r="BD118" s="6">
        <f t="shared" si="300"/>
        <v>-1153.6000000000001</v>
      </c>
      <c r="BE118" s="6">
        <f t="shared" si="300"/>
        <v>-1153.6000000000001</v>
      </c>
      <c r="BF118" s="6">
        <f t="shared" si="300"/>
        <v>-1188.2080000000001</v>
      </c>
      <c r="BG118" s="6">
        <f t="shared" si="300"/>
        <v>-1188.2080000000001</v>
      </c>
      <c r="BH118" s="6">
        <f t="shared" si="300"/>
        <v>-1188.2080000000001</v>
      </c>
      <c r="BI118" s="6">
        <f t="shared" si="300"/>
        <v>-1188.2080000000001</v>
      </c>
      <c r="BJ118" s="6">
        <f t="shared" si="300"/>
        <v>-1188.2080000000001</v>
      </c>
      <c r="BK118" s="6">
        <f t="shared" si="300"/>
        <v>-1188.2080000000001</v>
      </c>
      <c r="BL118" s="6">
        <f t="shared" si="300"/>
        <v>-1188.2080000000001</v>
      </c>
      <c r="BM118" s="6">
        <f t="shared" si="300"/>
        <v>-1188.2080000000001</v>
      </c>
      <c r="BN118" s="6">
        <f t="shared" si="300"/>
        <v>-1188.2080000000001</v>
      </c>
      <c r="BO118" s="6">
        <f t="shared" si="300"/>
        <v>-1188.2080000000001</v>
      </c>
      <c r="BP118" s="6">
        <f t="shared" si="300"/>
        <v>-1188.2080000000001</v>
      </c>
      <c r="BQ118" s="6">
        <f t="shared" si="300"/>
        <v>-1188.2080000000001</v>
      </c>
      <c r="BR118" s="6">
        <f t="shared" si="300"/>
        <v>-1223.8542400000001</v>
      </c>
      <c r="BS118" s="6">
        <f t="shared" si="300"/>
        <v>-1223.8542400000001</v>
      </c>
      <c r="BT118" s="6">
        <f t="shared" si="300"/>
        <v>-1223.8542400000001</v>
      </c>
      <c r="BU118" s="6">
        <f t="shared" si="300"/>
        <v>-1223.8542400000001</v>
      </c>
      <c r="BV118" s="6">
        <f t="shared" si="300"/>
        <v>-1223.8542400000001</v>
      </c>
      <c r="BW118" s="6">
        <f t="shared" si="300"/>
        <v>-1223.8542400000001</v>
      </c>
      <c r="BX118" s="6">
        <f t="shared" si="300"/>
        <v>-1223.8542400000001</v>
      </c>
      <c r="BY118" s="6">
        <f t="shared" si="300"/>
        <v>-1223.8542400000001</v>
      </c>
      <c r="BZ118" s="6">
        <f t="shared" si="300"/>
        <v>-1223.8542400000001</v>
      </c>
      <c r="CA118" s="6">
        <f t="shared" si="300"/>
        <v>-1223.8542400000001</v>
      </c>
      <c r="CB118" s="6">
        <f t="shared" si="300"/>
        <v>-1223.8542400000001</v>
      </c>
      <c r="CC118" s="6">
        <f t="shared" si="300"/>
        <v>-1223.8542400000001</v>
      </c>
      <c r="CD118" s="6">
        <f t="shared" si="300"/>
        <v>-1260.5698672000001</v>
      </c>
      <c r="CE118" s="6">
        <f t="shared" si="300"/>
        <v>-1260.5698672000001</v>
      </c>
      <c r="CF118" s="6">
        <f t="shared" si="300"/>
        <v>-1260.5698672000001</v>
      </c>
      <c r="CG118" s="6">
        <f t="shared" si="300"/>
        <v>-1260.5698672000001</v>
      </c>
      <c r="CH118" s="6">
        <f t="shared" si="300"/>
        <v>-1260.5698672000001</v>
      </c>
      <c r="CI118" s="6">
        <f t="shared" si="300"/>
        <v>-1260.5698672000001</v>
      </c>
      <c r="CJ118" s="6">
        <f t="shared" si="300"/>
        <v>-1260.5698672000001</v>
      </c>
      <c r="CK118" s="6">
        <f t="shared" si="300"/>
        <v>-1260.5698672000001</v>
      </c>
      <c r="CL118" s="6">
        <f t="shared" si="300"/>
        <v>-1260.5698672000001</v>
      </c>
      <c r="CM118" s="6">
        <f t="shared" si="300"/>
        <v>-1260.5698672000001</v>
      </c>
      <c r="CN118" s="6">
        <f t="shared" si="300"/>
        <v>-1260.5698672000001</v>
      </c>
      <c r="CO118" s="6">
        <f t="shared" ref="CO118:CU118" si="301">CC80</f>
        <v>-1260.5698672000001</v>
      </c>
      <c r="CP118" s="6">
        <f t="shared" si="301"/>
        <v>0</v>
      </c>
      <c r="CQ118" s="6">
        <f t="shared" si="301"/>
        <v>0</v>
      </c>
      <c r="CR118" s="6">
        <f t="shared" si="301"/>
        <v>0</v>
      </c>
      <c r="CS118" s="6">
        <f t="shared" si="301"/>
        <v>0</v>
      </c>
      <c r="CT118" s="6">
        <f t="shared" si="301"/>
        <v>0</v>
      </c>
      <c r="CU118" s="6">
        <f t="shared" si="301"/>
        <v>0</v>
      </c>
      <c r="CV118" s="24"/>
    </row>
    <row r="119" spans="1:100" s="1" customFormat="1" ht="16.8" customHeight="1" outlineLevel="1" thickBot="1" x14ac:dyDescent="0.25">
      <c r="A119" s="274">
        <f>NPV((1+'Budget New Projetcts'!$C$7)^(1/12)-1,'Cashflow New Projects'!D119:CV119)</f>
        <v>247771.29662831561</v>
      </c>
      <c r="B119" s="5" t="s">
        <v>62</v>
      </c>
      <c r="C119" s="61">
        <f>SUM(D119:DM119)/SUM($D115:DM115)</f>
        <v>0.43137215846257376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6">
        <v>0</v>
      </c>
      <c r="Q119" s="6">
        <f t="shared" si="293"/>
        <v>0</v>
      </c>
      <c r="R119" s="6">
        <f t="shared" si="293"/>
        <v>0</v>
      </c>
      <c r="S119" s="6">
        <f t="shared" si="293"/>
        <v>0</v>
      </c>
      <c r="T119" s="6">
        <f t="shared" si="293"/>
        <v>0</v>
      </c>
      <c r="U119" s="6">
        <f t="shared" si="293"/>
        <v>0</v>
      </c>
      <c r="V119" s="6">
        <f t="shared" si="293"/>
        <v>0</v>
      </c>
      <c r="W119" s="6">
        <f t="shared" si="293"/>
        <v>0</v>
      </c>
      <c r="X119" s="6">
        <f t="shared" si="293"/>
        <v>0</v>
      </c>
      <c r="Y119" s="6">
        <f t="shared" si="293"/>
        <v>0</v>
      </c>
      <c r="Z119" s="6">
        <f t="shared" si="293"/>
        <v>0</v>
      </c>
      <c r="AA119" s="6">
        <f t="shared" si="293"/>
        <v>0</v>
      </c>
      <c r="AB119" s="6">
        <f t="shared" si="293"/>
        <v>0</v>
      </c>
      <c r="AC119" s="6">
        <f t="shared" ref="AC119:CN119" si="302">Q81</f>
        <v>0</v>
      </c>
      <c r="AD119" s="6">
        <f t="shared" si="302"/>
        <v>0</v>
      </c>
      <c r="AE119" s="6">
        <f t="shared" si="302"/>
        <v>0</v>
      </c>
      <c r="AF119" s="6">
        <f t="shared" si="302"/>
        <v>0</v>
      </c>
      <c r="AG119" s="6">
        <f t="shared" si="302"/>
        <v>-382600</v>
      </c>
      <c r="AH119" s="6">
        <f t="shared" si="302"/>
        <v>12180</v>
      </c>
      <c r="AI119" s="6">
        <f t="shared" si="302"/>
        <v>12180</v>
      </c>
      <c r="AJ119" s="6">
        <f t="shared" si="302"/>
        <v>12180</v>
      </c>
      <c r="AK119" s="6">
        <f t="shared" si="302"/>
        <v>12180</v>
      </c>
      <c r="AL119" s="6">
        <f t="shared" si="302"/>
        <v>12180</v>
      </c>
      <c r="AM119" s="6">
        <f t="shared" si="302"/>
        <v>12180</v>
      </c>
      <c r="AN119" s="6">
        <f t="shared" si="302"/>
        <v>12180</v>
      </c>
      <c r="AO119" s="6">
        <f t="shared" si="302"/>
        <v>12180</v>
      </c>
      <c r="AP119" s="6">
        <f t="shared" si="302"/>
        <v>12180</v>
      </c>
      <c r="AQ119" s="6">
        <f t="shared" si="302"/>
        <v>12180</v>
      </c>
      <c r="AR119" s="6">
        <f t="shared" si="302"/>
        <v>12180</v>
      </c>
      <c r="AS119" s="6">
        <f t="shared" si="302"/>
        <v>12180</v>
      </c>
      <c r="AT119" s="6">
        <f t="shared" si="302"/>
        <v>12545.4</v>
      </c>
      <c r="AU119" s="6">
        <f t="shared" si="302"/>
        <v>12545.4</v>
      </c>
      <c r="AV119" s="6">
        <f t="shared" si="302"/>
        <v>12545.4</v>
      </c>
      <c r="AW119" s="6">
        <f t="shared" si="302"/>
        <v>12545.4</v>
      </c>
      <c r="AX119" s="6">
        <f t="shared" si="302"/>
        <v>12545.4</v>
      </c>
      <c r="AY119" s="6">
        <f t="shared" si="302"/>
        <v>12545.4</v>
      </c>
      <c r="AZ119" s="6">
        <f t="shared" si="302"/>
        <v>12545.4</v>
      </c>
      <c r="BA119" s="6">
        <f t="shared" si="302"/>
        <v>12545.4</v>
      </c>
      <c r="BB119" s="6">
        <f t="shared" si="302"/>
        <v>12545.4</v>
      </c>
      <c r="BC119" s="6">
        <f t="shared" si="302"/>
        <v>12545.4</v>
      </c>
      <c r="BD119" s="6">
        <f t="shared" si="302"/>
        <v>12545.4</v>
      </c>
      <c r="BE119" s="6">
        <f t="shared" si="302"/>
        <v>12545.4</v>
      </c>
      <c r="BF119" s="6">
        <f t="shared" si="302"/>
        <v>12921.762000000001</v>
      </c>
      <c r="BG119" s="6">
        <f t="shared" si="302"/>
        <v>12921.762000000001</v>
      </c>
      <c r="BH119" s="6">
        <f t="shared" si="302"/>
        <v>12921.762000000001</v>
      </c>
      <c r="BI119" s="6">
        <f t="shared" si="302"/>
        <v>12921.762000000001</v>
      </c>
      <c r="BJ119" s="6">
        <f t="shared" si="302"/>
        <v>12921.762000000001</v>
      </c>
      <c r="BK119" s="6">
        <f t="shared" si="302"/>
        <v>12921.762000000001</v>
      </c>
      <c r="BL119" s="6">
        <f t="shared" si="302"/>
        <v>12921.762000000001</v>
      </c>
      <c r="BM119" s="6">
        <f t="shared" si="302"/>
        <v>12921.762000000001</v>
      </c>
      <c r="BN119" s="6">
        <f t="shared" si="302"/>
        <v>12921.762000000001</v>
      </c>
      <c r="BO119" s="6">
        <f t="shared" si="302"/>
        <v>12921.762000000001</v>
      </c>
      <c r="BP119" s="6">
        <f t="shared" si="302"/>
        <v>12921.762000000001</v>
      </c>
      <c r="BQ119" s="6">
        <f t="shared" si="302"/>
        <v>12921.762000000001</v>
      </c>
      <c r="BR119" s="6">
        <f t="shared" si="302"/>
        <v>13309.414859999999</v>
      </c>
      <c r="BS119" s="6">
        <f t="shared" si="302"/>
        <v>13309.414859999999</v>
      </c>
      <c r="BT119" s="6">
        <f t="shared" si="302"/>
        <v>13309.414859999999</v>
      </c>
      <c r="BU119" s="6">
        <f t="shared" si="302"/>
        <v>13309.414859999999</v>
      </c>
      <c r="BV119" s="6">
        <f t="shared" si="302"/>
        <v>13309.414859999999</v>
      </c>
      <c r="BW119" s="6">
        <f t="shared" si="302"/>
        <v>13309.414859999999</v>
      </c>
      <c r="BX119" s="6">
        <f t="shared" si="302"/>
        <v>13309.414859999999</v>
      </c>
      <c r="BY119" s="6">
        <f t="shared" si="302"/>
        <v>13309.414859999999</v>
      </c>
      <c r="BZ119" s="6">
        <f t="shared" si="302"/>
        <v>13309.414859999999</v>
      </c>
      <c r="CA119" s="6">
        <f t="shared" si="302"/>
        <v>13309.414859999999</v>
      </c>
      <c r="CB119" s="6">
        <f t="shared" si="302"/>
        <v>13309.414859999999</v>
      </c>
      <c r="CC119" s="6">
        <f t="shared" si="302"/>
        <v>13309.414859999999</v>
      </c>
      <c r="CD119" s="6">
        <f t="shared" si="302"/>
        <v>13708.6973058</v>
      </c>
      <c r="CE119" s="6">
        <f t="shared" si="302"/>
        <v>13708.6973058</v>
      </c>
      <c r="CF119" s="6">
        <f t="shared" si="302"/>
        <v>13708.6973058</v>
      </c>
      <c r="CG119" s="6">
        <f t="shared" si="302"/>
        <v>13708.6973058</v>
      </c>
      <c r="CH119" s="6">
        <f t="shared" si="302"/>
        <v>13708.6973058</v>
      </c>
      <c r="CI119" s="6">
        <f t="shared" si="302"/>
        <v>13708.6973058</v>
      </c>
      <c r="CJ119" s="6">
        <f t="shared" si="302"/>
        <v>13708.6973058</v>
      </c>
      <c r="CK119" s="6">
        <f t="shared" si="302"/>
        <v>13708.6973058</v>
      </c>
      <c r="CL119" s="6">
        <f t="shared" si="302"/>
        <v>13708.6973058</v>
      </c>
      <c r="CM119" s="6">
        <f t="shared" si="302"/>
        <v>13708.6973058</v>
      </c>
      <c r="CN119" s="6">
        <f t="shared" si="302"/>
        <v>13708.6973058</v>
      </c>
      <c r="CO119" s="6">
        <f t="shared" ref="CO119:CU119" si="303">CC81</f>
        <v>13708.6973058</v>
      </c>
      <c r="CP119" s="6">
        <f t="shared" si="303"/>
        <v>0</v>
      </c>
      <c r="CQ119" s="6">
        <f t="shared" si="303"/>
        <v>0</v>
      </c>
      <c r="CR119" s="6">
        <f t="shared" si="303"/>
        <v>0</v>
      </c>
      <c r="CS119" s="6">
        <f t="shared" si="303"/>
        <v>0</v>
      </c>
      <c r="CT119" s="6">
        <f t="shared" si="303"/>
        <v>0</v>
      </c>
      <c r="CU119" s="6">
        <f t="shared" si="303"/>
        <v>0</v>
      </c>
      <c r="CV119" s="24"/>
    </row>
    <row r="120" spans="1:100" s="1" customFormat="1" ht="16.8" customHeight="1" outlineLevel="1" thickBot="1" x14ac:dyDescent="0.25">
      <c r="A120" s="274"/>
      <c r="B120" s="252" t="s">
        <v>119</v>
      </c>
      <c r="C120" s="229"/>
      <c r="D120" s="229" t="s">
        <v>63</v>
      </c>
      <c r="E120" s="229">
        <v>43831</v>
      </c>
      <c r="F120" s="229">
        <v>43862</v>
      </c>
      <c r="G120" s="229">
        <v>43891</v>
      </c>
      <c r="H120" s="229">
        <v>43922</v>
      </c>
      <c r="I120" s="229">
        <v>43952</v>
      </c>
      <c r="J120" s="229">
        <v>43983</v>
      </c>
      <c r="K120" s="229">
        <v>44013</v>
      </c>
      <c r="L120" s="229">
        <v>44044</v>
      </c>
      <c r="M120" s="229">
        <v>44075</v>
      </c>
      <c r="N120" s="229">
        <v>44105</v>
      </c>
      <c r="O120" s="229">
        <v>44136</v>
      </c>
      <c r="P120" s="229">
        <v>44166</v>
      </c>
      <c r="Q120" s="229">
        <v>44197</v>
      </c>
      <c r="R120" s="229">
        <v>44228</v>
      </c>
      <c r="S120" s="229">
        <v>44256</v>
      </c>
      <c r="T120" s="229">
        <v>44287</v>
      </c>
      <c r="U120" s="229">
        <v>44317</v>
      </c>
      <c r="V120" s="229">
        <v>44348</v>
      </c>
      <c r="W120" s="229">
        <v>44378</v>
      </c>
      <c r="X120" s="229">
        <v>44409</v>
      </c>
      <c r="Y120" s="229">
        <v>44440</v>
      </c>
      <c r="Z120" s="229">
        <v>44470</v>
      </c>
      <c r="AA120" s="229">
        <v>44501</v>
      </c>
      <c r="AB120" s="229">
        <v>44531</v>
      </c>
      <c r="AC120" s="229">
        <v>44562</v>
      </c>
      <c r="AD120" s="229">
        <v>44593</v>
      </c>
      <c r="AE120" s="229">
        <v>44621</v>
      </c>
      <c r="AF120" s="229">
        <v>44652</v>
      </c>
      <c r="AG120" s="229">
        <v>44682</v>
      </c>
      <c r="AH120" s="229">
        <v>44713</v>
      </c>
      <c r="AI120" s="229">
        <v>44743</v>
      </c>
      <c r="AJ120" s="229">
        <v>44774</v>
      </c>
      <c r="AK120" s="229">
        <v>44805</v>
      </c>
      <c r="AL120" s="229">
        <v>44835</v>
      </c>
      <c r="AM120" s="229">
        <v>44866</v>
      </c>
      <c r="AN120" s="229">
        <v>44896</v>
      </c>
      <c r="AO120" s="229">
        <v>44927</v>
      </c>
      <c r="AP120" s="229">
        <v>44958</v>
      </c>
      <c r="AQ120" s="229">
        <v>44986</v>
      </c>
      <c r="AR120" s="229">
        <v>45017</v>
      </c>
      <c r="AS120" s="229">
        <v>45047</v>
      </c>
      <c r="AT120" s="229">
        <v>45078</v>
      </c>
      <c r="AU120" s="229">
        <v>45108</v>
      </c>
      <c r="AV120" s="229">
        <v>45139</v>
      </c>
      <c r="AW120" s="229">
        <v>45170</v>
      </c>
      <c r="AX120" s="229">
        <v>45200</v>
      </c>
      <c r="AY120" s="229">
        <v>45231</v>
      </c>
      <c r="AZ120" s="229">
        <v>45261</v>
      </c>
      <c r="BA120" s="229">
        <v>45292</v>
      </c>
      <c r="BB120" s="229">
        <v>45323</v>
      </c>
      <c r="BC120" s="229">
        <v>45352</v>
      </c>
      <c r="BD120" s="229">
        <v>45383</v>
      </c>
      <c r="BE120" s="229">
        <v>45413</v>
      </c>
      <c r="BF120" s="229">
        <v>45444</v>
      </c>
      <c r="BG120" s="229">
        <v>45474</v>
      </c>
      <c r="BH120" s="229">
        <v>45505</v>
      </c>
      <c r="BI120" s="229">
        <v>45536</v>
      </c>
      <c r="BJ120" s="229">
        <v>45566</v>
      </c>
      <c r="BK120" s="229">
        <v>45597</v>
      </c>
      <c r="BL120" s="229">
        <v>45627</v>
      </c>
      <c r="BM120" s="229">
        <v>45658</v>
      </c>
      <c r="BN120" s="229">
        <v>45689</v>
      </c>
      <c r="BO120" s="229">
        <v>45717</v>
      </c>
      <c r="BP120" s="229">
        <v>45748</v>
      </c>
      <c r="BQ120" s="229">
        <v>45778</v>
      </c>
      <c r="BR120" s="229">
        <v>45809</v>
      </c>
      <c r="BS120" s="229">
        <v>45839</v>
      </c>
      <c r="BT120" s="229">
        <v>45870</v>
      </c>
      <c r="BU120" s="229">
        <v>45901</v>
      </c>
      <c r="BV120" s="229">
        <v>45931</v>
      </c>
      <c r="BW120" s="229">
        <v>45962</v>
      </c>
      <c r="BX120" s="229">
        <v>45992</v>
      </c>
      <c r="BY120" s="229">
        <v>46023</v>
      </c>
      <c r="BZ120" s="229">
        <v>46054</v>
      </c>
      <c r="CA120" s="229">
        <v>46082</v>
      </c>
      <c r="CB120" s="229">
        <v>46113</v>
      </c>
      <c r="CC120" s="229">
        <v>46143</v>
      </c>
      <c r="CD120" s="229">
        <v>46174</v>
      </c>
      <c r="CE120" s="229">
        <v>46204</v>
      </c>
      <c r="CF120" s="229">
        <v>46235</v>
      </c>
      <c r="CG120" s="229">
        <v>46266</v>
      </c>
      <c r="CH120" s="229">
        <v>46296</v>
      </c>
      <c r="CI120" s="229">
        <v>46327</v>
      </c>
      <c r="CJ120" s="229">
        <v>46357</v>
      </c>
      <c r="CK120" s="229">
        <v>46388</v>
      </c>
      <c r="CL120" s="229">
        <v>46419</v>
      </c>
      <c r="CM120" s="229">
        <v>46447</v>
      </c>
      <c r="CN120" s="229">
        <v>46478</v>
      </c>
      <c r="CO120" s="229">
        <v>46508</v>
      </c>
      <c r="CP120" s="229">
        <v>46539</v>
      </c>
      <c r="CQ120" s="229">
        <v>46569</v>
      </c>
      <c r="CR120" s="229">
        <v>46600</v>
      </c>
      <c r="CS120" s="229">
        <v>46631</v>
      </c>
      <c r="CT120" s="229">
        <v>46661</v>
      </c>
      <c r="CU120" s="229">
        <v>46692</v>
      </c>
      <c r="CV120" s="249">
        <v>46722</v>
      </c>
    </row>
    <row r="121" spans="1:100" s="1" customFormat="1" ht="16.8" customHeight="1" outlineLevel="1" x14ac:dyDescent="0.2">
      <c r="A121" s="274"/>
      <c r="B121" s="2" t="s">
        <v>58</v>
      </c>
      <c r="C121" s="253">
        <f>SUM(D121:DM121)/SUM($D121:DM121)</f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6">
        <v>0</v>
      </c>
      <c r="Q121" s="3">
        <f t="shared" ref="Q121:AB125" si="304">E83</f>
        <v>0</v>
      </c>
      <c r="R121" s="3">
        <f t="shared" si="304"/>
        <v>0</v>
      </c>
      <c r="S121" s="3">
        <f t="shared" si="304"/>
        <v>0</v>
      </c>
      <c r="T121" s="3">
        <f t="shared" si="304"/>
        <v>0</v>
      </c>
      <c r="U121" s="3">
        <f t="shared" si="304"/>
        <v>0</v>
      </c>
      <c r="V121" s="3">
        <f t="shared" si="304"/>
        <v>0</v>
      </c>
      <c r="W121" s="3">
        <f t="shared" si="304"/>
        <v>0</v>
      </c>
      <c r="X121" s="3">
        <f t="shared" si="304"/>
        <v>0</v>
      </c>
      <c r="Y121" s="3">
        <f t="shared" si="304"/>
        <v>0</v>
      </c>
      <c r="Z121" s="3">
        <f t="shared" si="304"/>
        <v>0</v>
      </c>
      <c r="AA121" s="3">
        <f t="shared" si="304"/>
        <v>0</v>
      </c>
      <c r="AB121" s="3">
        <f t="shared" si="304"/>
        <v>0</v>
      </c>
      <c r="AC121" s="3">
        <f t="shared" ref="AC121:CN121" si="305">Q83</f>
        <v>0</v>
      </c>
      <c r="AD121" s="3">
        <f t="shared" si="305"/>
        <v>0</v>
      </c>
      <c r="AE121" s="3">
        <f t="shared" si="305"/>
        <v>0</v>
      </c>
      <c r="AF121" s="3">
        <f t="shared" si="305"/>
        <v>0</v>
      </c>
      <c r="AG121" s="3">
        <f t="shared" si="305"/>
        <v>0</v>
      </c>
      <c r="AH121" s="3">
        <f t="shared" si="305"/>
        <v>0</v>
      </c>
      <c r="AI121" s="3">
        <f t="shared" si="305"/>
        <v>10000</v>
      </c>
      <c r="AJ121" s="3">
        <f t="shared" si="305"/>
        <v>7000</v>
      </c>
      <c r="AK121" s="3">
        <f t="shared" si="305"/>
        <v>7000</v>
      </c>
      <c r="AL121" s="3">
        <f t="shared" si="305"/>
        <v>7000</v>
      </c>
      <c r="AM121" s="3">
        <f t="shared" si="305"/>
        <v>7000</v>
      </c>
      <c r="AN121" s="3">
        <f t="shared" si="305"/>
        <v>7000</v>
      </c>
      <c r="AO121" s="3">
        <f t="shared" si="305"/>
        <v>7000</v>
      </c>
      <c r="AP121" s="3">
        <f t="shared" si="305"/>
        <v>7000</v>
      </c>
      <c r="AQ121" s="3">
        <f t="shared" si="305"/>
        <v>7000</v>
      </c>
      <c r="AR121" s="3">
        <f t="shared" si="305"/>
        <v>7000</v>
      </c>
      <c r="AS121" s="3">
        <f t="shared" si="305"/>
        <v>7000</v>
      </c>
      <c r="AT121" s="3">
        <f t="shared" si="305"/>
        <v>7000</v>
      </c>
      <c r="AU121" s="3">
        <f t="shared" si="305"/>
        <v>7000</v>
      </c>
      <c r="AV121" s="3">
        <f t="shared" si="305"/>
        <v>7210</v>
      </c>
      <c r="AW121" s="3">
        <f t="shared" si="305"/>
        <v>7210</v>
      </c>
      <c r="AX121" s="3">
        <f t="shared" si="305"/>
        <v>7210</v>
      </c>
      <c r="AY121" s="3">
        <f t="shared" si="305"/>
        <v>7210</v>
      </c>
      <c r="AZ121" s="3">
        <f t="shared" si="305"/>
        <v>7210</v>
      </c>
      <c r="BA121" s="3">
        <f t="shared" si="305"/>
        <v>7210</v>
      </c>
      <c r="BB121" s="3">
        <f t="shared" si="305"/>
        <v>7210</v>
      </c>
      <c r="BC121" s="3">
        <f t="shared" si="305"/>
        <v>7210</v>
      </c>
      <c r="BD121" s="3">
        <f t="shared" si="305"/>
        <v>7210</v>
      </c>
      <c r="BE121" s="3">
        <f t="shared" si="305"/>
        <v>7210</v>
      </c>
      <c r="BF121" s="3">
        <f t="shared" si="305"/>
        <v>7210</v>
      </c>
      <c r="BG121" s="3">
        <f t="shared" si="305"/>
        <v>7210</v>
      </c>
      <c r="BH121" s="3">
        <f t="shared" si="305"/>
        <v>7426.3</v>
      </c>
      <c r="BI121" s="3">
        <f t="shared" si="305"/>
        <v>7426.3</v>
      </c>
      <c r="BJ121" s="3">
        <f t="shared" si="305"/>
        <v>7426.3</v>
      </c>
      <c r="BK121" s="3">
        <f t="shared" si="305"/>
        <v>7426.3</v>
      </c>
      <c r="BL121" s="3">
        <f t="shared" si="305"/>
        <v>7426.3</v>
      </c>
      <c r="BM121" s="3">
        <f t="shared" si="305"/>
        <v>7426.3</v>
      </c>
      <c r="BN121" s="3">
        <f t="shared" si="305"/>
        <v>7426.3</v>
      </c>
      <c r="BO121" s="3">
        <f t="shared" si="305"/>
        <v>7426.3</v>
      </c>
      <c r="BP121" s="3">
        <f t="shared" si="305"/>
        <v>7426.3</v>
      </c>
      <c r="BQ121" s="3">
        <f t="shared" si="305"/>
        <v>7426.3</v>
      </c>
      <c r="BR121" s="3">
        <f t="shared" si="305"/>
        <v>7426.3</v>
      </c>
      <c r="BS121" s="3">
        <f t="shared" si="305"/>
        <v>7426.3</v>
      </c>
      <c r="BT121" s="3">
        <f t="shared" si="305"/>
        <v>7649.0889999999999</v>
      </c>
      <c r="BU121" s="3">
        <f t="shared" si="305"/>
        <v>7649.0889999999999</v>
      </c>
      <c r="BV121" s="3">
        <f t="shared" si="305"/>
        <v>7649.0889999999999</v>
      </c>
      <c r="BW121" s="3">
        <f t="shared" si="305"/>
        <v>7649.0889999999999</v>
      </c>
      <c r="BX121" s="3">
        <f t="shared" si="305"/>
        <v>7649.0889999999999</v>
      </c>
      <c r="BY121" s="3">
        <f t="shared" si="305"/>
        <v>7649.0889999999999</v>
      </c>
      <c r="BZ121" s="3">
        <f t="shared" si="305"/>
        <v>7649.0889999999999</v>
      </c>
      <c r="CA121" s="3">
        <f t="shared" si="305"/>
        <v>7649.0889999999999</v>
      </c>
      <c r="CB121" s="3">
        <f t="shared" si="305"/>
        <v>7649.0889999999999</v>
      </c>
      <c r="CC121" s="3">
        <f t="shared" si="305"/>
        <v>7649.0889999999999</v>
      </c>
      <c r="CD121" s="3">
        <f t="shared" si="305"/>
        <v>7649.0889999999999</v>
      </c>
      <c r="CE121" s="3">
        <f t="shared" si="305"/>
        <v>7649.0889999999999</v>
      </c>
      <c r="CF121" s="3">
        <f t="shared" si="305"/>
        <v>7878.56167</v>
      </c>
      <c r="CG121" s="3">
        <f t="shared" si="305"/>
        <v>7878.56167</v>
      </c>
      <c r="CH121" s="3">
        <f t="shared" si="305"/>
        <v>7878.56167</v>
      </c>
      <c r="CI121" s="3">
        <f t="shared" si="305"/>
        <v>7878.56167</v>
      </c>
      <c r="CJ121" s="3">
        <f t="shared" si="305"/>
        <v>7878.56167</v>
      </c>
      <c r="CK121" s="3">
        <f t="shared" si="305"/>
        <v>7878.56167</v>
      </c>
      <c r="CL121" s="3">
        <f t="shared" si="305"/>
        <v>7878.56167</v>
      </c>
      <c r="CM121" s="3">
        <f t="shared" si="305"/>
        <v>7878.56167</v>
      </c>
      <c r="CN121" s="3">
        <f t="shared" si="305"/>
        <v>7878.56167</v>
      </c>
      <c r="CO121" s="3">
        <f t="shared" ref="CO121:CU121" si="306">CC83</f>
        <v>7878.56167</v>
      </c>
      <c r="CP121" s="3">
        <f t="shared" si="306"/>
        <v>7878.56167</v>
      </c>
      <c r="CQ121" s="3">
        <f t="shared" si="306"/>
        <v>7878.56167</v>
      </c>
      <c r="CR121" s="3">
        <f t="shared" si="306"/>
        <v>0</v>
      </c>
      <c r="CS121" s="3">
        <f t="shared" si="306"/>
        <v>0</v>
      </c>
      <c r="CT121" s="3">
        <f t="shared" si="306"/>
        <v>0</v>
      </c>
      <c r="CU121" s="3">
        <f t="shared" si="306"/>
        <v>0</v>
      </c>
      <c r="CV121" s="4">
        <f>CJ83</f>
        <v>0</v>
      </c>
    </row>
    <row r="122" spans="1:100" s="1" customFormat="1" ht="16.8" customHeight="1" outlineLevel="1" x14ac:dyDescent="0.2">
      <c r="A122" s="274"/>
      <c r="B122" s="5" t="s">
        <v>59</v>
      </c>
      <c r="C122" s="61">
        <f>SUM(D122:DM122)/SUM($D121:DM121)</f>
        <v>-0.43862784153742612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6">
        <v>0</v>
      </c>
      <c r="Q122" s="6">
        <f t="shared" si="304"/>
        <v>0</v>
      </c>
      <c r="R122" s="6">
        <f t="shared" si="304"/>
        <v>0</v>
      </c>
      <c r="S122" s="6">
        <f t="shared" si="304"/>
        <v>0</v>
      </c>
      <c r="T122" s="6">
        <f t="shared" si="304"/>
        <v>0</v>
      </c>
      <c r="U122" s="6">
        <f t="shared" si="304"/>
        <v>0</v>
      </c>
      <c r="V122" s="6">
        <f t="shared" si="304"/>
        <v>0</v>
      </c>
      <c r="W122" s="6">
        <f t="shared" si="304"/>
        <v>0</v>
      </c>
      <c r="X122" s="6">
        <f t="shared" si="304"/>
        <v>0</v>
      </c>
      <c r="Y122" s="6">
        <f t="shared" si="304"/>
        <v>0</v>
      </c>
      <c r="Z122" s="6">
        <f t="shared" si="304"/>
        <v>0</v>
      </c>
      <c r="AA122" s="6">
        <f t="shared" si="304"/>
        <v>0</v>
      </c>
      <c r="AB122" s="6">
        <f t="shared" si="304"/>
        <v>0</v>
      </c>
      <c r="AC122" s="6">
        <f t="shared" ref="AC122:CN122" si="307">Q84</f>
        <v>0</v>
      </c>
      <c r="AD122" s="6">
        <f t="shared" si="307"/>
        <v>0</v>
      </c>
      <c r="AE122" s="6">
        <f t="shared" si="307"/>
        <v>0</v>
      </c>
      <c r="AF122" s="6">
        <f t="shared" si="307"/>
        <v>0</v>
      </c>
      <c r="AG122" s="6">
        <f t="shared" si="307"/>
        <v>0</v>
      </c>
      <c r="AH122" s="6">
        <f t="shared" si="307"/>
        <v>0</v>
      </c>
      <c r="AI122" s="6">
        <f t="shared" si="307"/>
        <v>-200000</v>
      </c>
      <c r="AJ122" s="6">
        <f t="shared" si="307"/>
        <v>0</v>
      </c>
      <c r="AK122" s="6">
        <f t="shared" si="307"/>
        <v>0</v>
      </c>
      <c r="AL122" s="6">
        <f t="shared" si="307"/>
        <v>0</v>
      </c>
      <c r="AM122" s="6">
        <f t="shared" si="307"/>
        <v>0</v>
      </c>
      <c r="AN122" s="6">
        <f t="shared" si="307"/>
        <v>0</v>
      </c>
      <c r="AO122" s="6">
        <f t="shared" si="307"/>
        <v>0</v>
      </c>
      <c r="AP122" s="6">
        <f t="shared" si="307"/>
        <v>0</v>
      </c>
      <c r="AQ122" s="6">
        <f t="shared" si="307"/>
        <v>0</v>
      </c>
      <c r="AR122" s="6">
        <f t="shared" si="307"/>
        <v>0</v>
      </c>
      <c r="AS122" s="6">
        <f t="shared" si="307"/>
        <v>0</v>
      </c>
      <c r="AT122" s="6">
        <f t="shared" si="307"/>
        <v>0</v>
      </c>
      <c r="AU122" s="6">
        <f t="shared" si="307"/>
        <v>0</v>
      </c>
      <c r="AV122" s="6">
        <f t="shared" si="307"/>
        <v>0</v>
      </c>
      <c r="AW122" s="6">
        <f t="shared" si="307"/>
        <v>0</v>
      </c>
      <c r="AX122" s="6">
        <f t="shared" si="307"/>
        <v>0</v>
      </c>
      <c r="AY122" s="6">
        <f t="shared" si="307"/>
        <v>0</v>
      </c>
      <c r="AZ122" s="6">
        <f t="shared" si="307"/>
        <v>0</v>
      </c>
      <c r="BA122" s="6">
        <f t="shared" si="307"/>
        <v>0</v>
      </c>
      <c r="BB122" s="6">
        <f t="shared" si="307"/>
        <v>0</v>
      </c>
      <c r="BC122" s="6">
        <f t="shared" si="307"/>
        <v>0</v>
      </c>
      <c r="BD122" s="6">
        <f t="shared" si="307"/>
        <v>0</v>
      </c>
      <c r="BE122" s="6">
        <f t="shared" si="307"/>
        <v>0</v>
      </c>
      <c r="BF122" s="6">
        <f t="shared" si="307"/>
        <v>0</v>
      </c>
      <c r="BG122" s="6">
        <f t="shared" si="307"/>
        <v>0</v>
      </c>
      <c r="BH122" s="6">
        <f t="shared" si="307"/>
        <v>0</v>
      </c>
      <c r="BI122" s="6">
        <f t="shared" si="307"/>
        <v>0</v>
      </c>
      <c r="BJ122" s="6">
        <f t="shared" si="307"/>
        <v>0</v>
      </c>
      <c r="BK122" s="6">
        <f t="shared" si="307"/>
        <v>0</v>
      </c>
      <c r="BL122" s="6">
        <f t="shared" si="307"/>
        <v>0</v>
      </c>
      <c r="BM122" s="6">
        <f t="shared" si="307"/>
        <v>0</v>
      </c>
      <c r="BN122" s="6">
        <f t="shared" si="307"/>
        <v>0</v>
      </c>
      <c r="BO122" s="6">
        <f t="shared" si="307"/>
        <v>0</v>
      </c>
      <c r="BP122" s="6">
        <f t="shared" si="307"/>
        <v>0</v>
      </c>
      <c r="BQ122" s="6">
        <f t="shared" si="307"/>
        <v>0</v>
      </c>
      <c r="BR122" s="6">
        <f t="shared" si="307"/>
        <v>0</v>
      </c>
      <c r="BS122" s="6">
        <f t="shared" si="307"/>
        <v>0</v>
      </c>
      <c r="BT122" s="6">
        <f t="shared" si="307"/>
        <v>0</v>
      </c>
      <c r="BU122" s="6">
        <f t="shared" si="307"/>
        <v>0</v>
      </c>
      <c r="BV122" s="6">
        <f t="shared" si="307"/>
        <v>0</v>
      </c>
      <c r="BW122" s="6">
        <f t="shared" si="307"/>
        <v>0</v>
      </c>
      <c r="BX122" s="6">
        <f t="shared" si="307"/>
        <v>0</v>
      </c>
      <c r="BY122" s="6">
        <f t="shared" si="307"/>
        <v>0</v>
      </c>
      <c r="BZ122" s="6">
        <f t="shared" si="307"/>
        <v>0</v>
      </c>
      <c r="CA122" s="6">
        <f t="shared" si="307"/>
        <v>0</v>
      </c>
      <c r="CB122" s="6">
        <f t="shared" si="307"/>
        <v>0</v>
      </c>
      <c r="CC122" s="6">
        <f t="shared" si="307"/>
        <v>0</v>
      </c>
      <c r="CD122" s="6">
        <f t="shared" si="307"/>
        <v>0</v>
      </c>
      <c r="CE122" s="6">
        <f t="shared" si="307"/>
        <v>0</v>
      </c>
      <c r="CF122" s="6">
        <f t="shared" si="307"/>
        <v>0</v>
      </c>
      <c r="CG122" s="6">
        <f t="shared" si="307"/>
        <v>0</v>
      </c>
      <c r="CH122" s="6">
        <f t="shared" si="307"/>
        <v>0</v>
      </c>
      <c r="CI122" s="6">
        <f t="shared" si="307"/>
        <v>0</v>
      </c>
      <c r="CJ122" s="6">
        <f t="shared" si="307"/>
        <v>0</v>
      </c>
      <c r="CK122" s="6">
        <f t="shared" si="307"/>
        <v>0</v>
      </c>
      <c r="CL122" s="6">
        <f t="shared" si="307"/>
        <v>0</v>
      </c>
      <c r="CM122" s="6">
        <f t="shared" si="307"/>
        <v>0</v>
      </c>
      <c r="CN122" s="6">
        <f t="shared" si="307"/>
        <v>0</v>
      </c>
      <c r="CO122" s="6">
        <f t="shared" ref="CO122:CU122" si="308">CC84</f>
        <v>0</v>
      </c>
      <c r="CP122" s="6">
        <f t="shared" si="308"/>
        <v>0</v>
      </c>
      <c r="CQ122" s="6">
        <f t="shared" si="308"/>
        <v>0</v>
      </c>
      <c r="CR122" s="6">
        <f t="shared" si="308"/>
        <v>0</v>
      </c>
      <c r="CS122" s="6">
        <f t="shared" si="308"/>
        <v>0</v>
      </c>
      <c r="CT122" s="6">
        <f t="shared" si="308"/>
        <v>0</v>
      </c>
      <c r="CU122" s="6">
        <f t="shared" si="308"/>
        <v>0</v>
      </c>
      <c r="CV122" s="7">
        <f>CJ84</f>
        <v>0</v>
      </c>
    </row>
    <row r="123" spans="1:100" s="1" customFormat="1" ht="16.8" customHeight="1" outlineLevel="1" x14ac:dyDescent="0.2">
      <c r="A123" s="274"/>
      <c r="B123" s="5" t="s">
        <v>60</v>
      </c>
      <c r="C123" s="61">
        <f>SUM(D123:DM123)/SUM($D121:DM121)</f>
        <v>-4.9999999999999996E-2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6">
        <v>0</v>
      </c>
      <c r="Q123" s="6">
        <f t="shared" si="304"/>
        <v>0</v>
      </c>
      <c r="R123" s="6">
        <f t="shared" si="304"/>
        <v>0</v>
      </c>
      <c r="S123" s="6">
        <f t="shared" si="304"/>
        <v>0</v>
      </c>
      <c r="T123" s="6">
        <f t="shared" si="304"/>
        <v>0</v>
      </c>
      <c r="U123" s="6">
        <f t="shared" si="304"/>
        <v>0</v>
      </c>
      <c r="V123" s="6">
        <f t="shared" si="304"/>
        <v>0</v>
      </c>
      <c r="W123" s="6">
        <f t="shared" si="304"/>
        <v>0</v>
      </c>
      <c r="X123" s="6">
        <f t="shared" si="304"/>
        <v>0</v>
      </c>
      <c r="Y123" s="6">
        <f t="shared" si="304"/>
        <v>0</v>
      </c>
      <c r="Z123" s="6">
        <f t="shared" si="304"/>
        <v>0</v>
      </c>
      <c r="AA123" s="6">
        <f t="shared" si="304"/>
        <v>0</v>
      </c>
      <c r="AB123" s="6">
        <f t="shared" si="304"/>
        <v>0</v>
      </c>
      <c r="AC123" s="6">
        <f t="shared" ref="AC123:CN123" si="309">Q85</f>
        <v>0</v>
      </c>
      <c r="AD123" s="6">
        <f t="shared" si="309"/>
        <v>0</v>
      </c>
      <c r="AE123" s="6">
        <f t="shared" si="309"/>
        <v>0</v>
      </c>
      <c r="AF123" s="6">
        <f t="shared" si="309"/>
        <v>0</v>
      </c>
      <c r="AG123" s="6">
        <f t="shared" si="309"/>
        <v>0</v>
      </c>
      <c r="AH123" s="6">
        <f t="shared" si="309"/>
        <v>0</v>
      </c>
      <c r="AI123" s="6">
        <f t="shared" si="309"/>
        <v>-500</v>
      </c>
      <c r="AJ123" s="6">
        <f t="shared" si="309"/>
        <v>-350</v>
      </c>
      <c r="AK123" s="6">
        <f t="shared" si="309"/>
        <v>-350</v>
      </c>
      <c r="AL123" s="6">
        <f t="shared" si="309"/>
        <v>-350</v>
      </c>
      <c r="AM123" s="6">
        <f t="shared" si="309"/>
        <v>-350</v>
      </c>
      <c r="AN123" s="6">
        <f t="shared" si="309"/>
        <v>-350</v>
      </c>
      <c r="AO123" s="6">
        <f t="shared" si="309"/>
        <v>-350</v>
      </c>
      <c r="AP123" s="6">
        <f t="shared" si="309"/>
        <v>-350</v>
      </c>
      <c r="AQ123" s="6">
        <f t="shared" si="309"/>
        <v>-350</v>
      </c>
      <c r="AR123" s="6">
        <f t="shared" si="309"/>
        <v>-350</v>
      </c>
      <c r="AS123" s="6">
        <f t="shared" si="309"/>
        <v>-350</v>
      </c>
      <c r="AT123" s="6">
        <f t="shared" si="309"/>
        <v>-350</v>
      </c>
      <c r="AU123" s="6">
        <f t="shared" si="309"/>
        <v>-350</v>
      </c>
      <c r="AV123" s="6">
        <f t="shared" si="309"/>
        <v>-360.5</v>
      </c>
      <c r="AW123" s="6">
        <f t="shared" si="309"/>
        <v>-360.5</v>
      </c>
      <c r="AX123" s="6">
        <f t="shared" si="309"/>
        <v>-360.5</v>
      </c>
      <c r="AY123" s="6">
        <f t="shared" si="309"/>
        <v>-360.5</v>
      </c>
      <c r="AZ123" s="6">
        <f t="shared" si="309"/>
        <v>-360.5</v>
      </c>
      <c r="BA123" s="6">
        <f t="shared" si="309"/>
        <v>-360.5</v>
      </c>
      <c r="BB123" s="6">
        <f t="shared" si="309"/>
        <v>-360.5</v>
      </c>
      <c r="BC123" s="6">
        <f t="shared" si="309"/>
        <v>-360.5</v>
      </c>
      <c r="BD123" s="6">
        <f t="shared" si="309"/>
        <v>-360.5</v>
      </c>
      <c r="BE123" s="6">
        <f t="shared" si="309"/>
        <v>-360.5</v>
      </c>
      <c r="BF123" s="6">
        <f t="shared" si="309"/>
        <v>-360.5</v>
      </c>
      <c r="BG123" s="6">
        <f t="shared" si="309"/>
        <v>-360.5</v>
      </c>
      <c r="BH123" s="6">
        <f t="shared" si="309"/>
        <v>-371.31500000000005</v>
      </c>
      <c r="BI123" s="6">
        <f t="shared" si="309"/>
        <v>-371.31500000000005</v>
      </c>
      <c r="BJ123" s="6">
        <f t="shared" si="309"/>
        <v>-371.31500000000005</v>
      </c>
      <c r="BK123" s="6">
        <f t="shared" si="309"/>
        <v>-371.31500000000005</v>
      </c>
      <c r="BL123" s="6">
        <f t="shared" si="309"/>
        <v>-371.31500000000005</v>
      </c>
      <c r="BM123" s="6">
        <f t="shared" si="309"/>
        <v>-371.31500000000005</v>
      </c>
      <c r="BN123" s="6">
        <f t="shared" si="309"/>
        <v>-371.31500000000005</v>
      </c>
      <c r="BO123" s="6">
        <f t="shared" si="309"/>
        <v>-371.31500000000005</v>
      </c>
      <c r="BP123" s="6">
        <f t="shared" si="309"/>
        <v>-371.31500000000005</v>
      </c>
      <c r="BQ123" s="6">
        <f t="shared" si="309"/>
        <v>-371.31500000000005</v>
      </c>
      <c r="BR123" s="6">
        <f t="shared" si="309"/>
        <v>-371.31500000000005</v>
      </c>
      <c r="BS123" s="6">
        <f t="shared" si="309"/>
        <v>-371.31500000000005</v>
      </c>
      <c r="BT123" s="6">
        <f t="shared" si="309"/>
        <v>-382.45445000000001</v>
      </c>
      <c r="BU123" s="6">
        <f t="shared" si="309"/>
        <v>-382.45445000000001</v>
      </c>
      <c r="BV123" s="6">
        <f t="shared" si="309"/>
        <v>-382.45445000000001</v>
      </c>
      <c r="BW123" s="6">
        <f t="shared" si="309"/>
        <v>-382.45445000000001</v>
      </c>
      <c r="BX123" s="6">
        <f t="shared" si="309"/>
        <v>-382.45445000000001</v>
      </c>
      <c r="BY123" s="6">
        <f t="shared" si="309"/>
        <v>-382.45445000000001</v>
      </c>
      <c r="BZ123" s="6">
        <f t="shared" si="309"/>
        <v>-382.45445000000001</v>
      </c>
      <c r="CA123" s="6">
        <f t="shared" si="309"/>
        <v>-382.45445000000001</v>
      </c>
      <c r="CB123" s="6">
        <f t="shared" si="309"/>
        <v>-382.45445000000001</v>
      </c>
      <c r="CC123" s="6">
        <f t="shared" si="309"/>
        <v>-382.45445000000001</v>
      </c>
      <c r="CD123" s="6">
        <f t="shared" si="309"/>
        <v>-382.45445000000001</v>
      </c>
      <c r="CE123" s="6">
        <f t="shared" si="309"/>
        <v>-382.45445000000001</v>
      </c>
      <c r="CF123" s="6">
        <f t="shared" si="309"/>
        <v>-393.92808350000001</v>
      </c>
      <c r="CG123" s="6">
        <f t="shared" si="309"/>
        <v>-393.92808350000001</v>
      </c>
      <c r="CH123" s="6">
        <f t="shared" si="309"/>
        <v>-393.92808350000001</v>
      </c>
      <c r="CI123" s="6">
        <f t="shared" si="309"/>
        <v>-393.92808350000001</v>
      </c>
      <c r="CJ123" s="6">
        <f t="shared" si="309"/>
        <v>-393.92808350000001</v>
      </c>
      <c r="CK123" s="6">
        <f t="shared" si="309"/>
        <v>-393.92808350000001</v>
      </c>
      <c r="CL123" s="6">
        <f t="shared" si="309"/>
        <v>-393.92808350000001</v>
      </c>
      <c r="CM123" s="6">
        <f t="shared" si="309"/>
        <v>-393.92808350000001</v>
      </c>
      <c r="CN123" s="6">
        <f t="shared" si="309"/>
        <v>-393.92808350000001</v>
      </c>
      <c r="CO123" s="6">
        <f t="shared" ref="CO123:CU123" si="310">CC85</f>
        <v>-393.92808350000001</v>
      </c>
      <c r="CP123" s="6">
        <f t="shared" si="310"/>
        <v>-393.92808350000001</v>
      </c>
      <c r="CQ123" s="6">
        <f t="shared" si="310"/>
        <v>-393.92808350000001</v>
      </c>
      <c r="CR123" s="6">
        <f t="shared" si="310"/>
        <v>0</v>
      </c>
      <c r="CS123" s="6">
        <f t="shared" si="310"/>
        <v>0</v>
      </c>
      <c r="CT123" s="6">
        <f t="shared" si="310"/>
        <v>0</v>
      </c>
      <c r="CU123" s="6">
        <f t="shared" si="310"/>
        <v>0</v>
      </c>
      <c r="CV123" s="7">
        <f>CJ85</f>
        <v>0</v>
      </c>
    </row>
    <row r="124" spans="1:100" s="1" customFormat="1" ht="16.8" customHeight="1" outlineLevel="1" x14ac:dyDescent="0.2">
      <c r="A124" s="274"/>
      <c r="B124" s="12" t="s">
        <v>61</v>
      </c>
      <c r="C124" s="61">
        <f>SUM(D124:DM124)/SUM($D121:DM121)</f>
        <v>-0.08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6">
        <v>0</v>
      </c>
      <c r="Q124" s="6">
        <f t="shared" si="304"/>
        <v>0</v>
      </c>
      <c r="R124" s="6">
        <f t="shared" si="304"/>
        <v>0</v>
      </c>
      <c r="S124" s="6">
        <f t="shared" si="304"/>
        <v>0</v>
      </c>
      <c r="T124" s="6">
        <f t="shared" si="304"/>
        <v>0</v>
      </c>
      <c r="U124" s="6">
        <f t="shared" si="304"/>
        <v>0</v>
      </c>
      <c r="V124" s="6">
        <f t="shared" si="304"/>
        <v>0</v>
      </c>
      <c r="W124" s="6">
        <f t="shared" si="304"/>
        <v>0</v>
      </c>
      <c r="X124" s="6">
        <f t="shared" si="304"/>
        <v>0</v>
      </c>
      <c r="Y124" s="6">
        <f t="shared" si="304"/>
        <v>0</v>
      </c>
      <c r="Z124" s="6">
        <f t="shared" si="304"/>
        <v>0</v>
      </c>
      <c r="AA124" s="6">
        <f t="shared" si="304"/>
        <v>0</v>
      </c>
      <c r="AB124" s="6">
        <f t="shared" si="304"/>
        <v>0</v>
      </c>
      <c r="AC124" s="6">
        <f t="shared" ref="AC124:CN124" si="311">Q86</f>
        <v>0</v>
      </c>
      <c r="AD124" s="6">
        <f t="shared" si="311"/>
        <v>0</v>
      </c>
      <c r="AE124" s="6">
        <f t="shared" si="311"/>
        <v>0</v>
      </c>
      <c r="AF124" s="6">
        <f t="shared" si="311"/>
        <v>0</v>
      </c>
      <c r="AG124" s="6">
        <f t="shared" si="311"/>
        <v>0</v>
      </c>
      <c r="AH124" s="6">
        <f t="shared" si="311"/>
        <v>0</v>
      </c>
      <c r="AI124" s="6">
        <f t="shared" si="311"/>
        <v>-800</v>
      </c>
      <c r="AJ124" s="6">
        <f t="shared" si="311"/>
        <v>-560</v>
      </c>
      <c r="AK124" s="6">
        <f t="shared" si="311"/>
        <v>-560</v>
      </c>
      <c r="AL124" s="6">
        <f t="shared" si="311"/>
        <v>-560</v>
      </c>
      <c r="AM124" s="6">
        <f t="shared" si="311"/>
        <v>-560</v>
      </c>
      <c r="AN124" s="6">
        <f t="shared" si="311"/>
        <v>-560</v>
      </c>
      <c r="AO124" s="6">
        <f t="shared" si="311"/>
        <v>-560</v>
      </c>
      <c r="AP124" s="6">
        <f t="shared" si="311"/>
        <v>-560</v>
      </c>
      <c r="AQ124" s="6">
        <f t="shared" si="311"/>
        <v>-560</v>
      </c>
      <c r="AR124" s="6">
        <f t="shared" si="311"/>
        <v>-560</v>
      </c>
      <c r="AS124" s="6">
        <f t="shared" si="311"/>
        <v>-560</v>
      </c>
      <c r="AT124" s="6">
        <f t="shared" si="311"/>
        <v>-560</v>
      </c>
      <c r="AU124" s="6">
        <f t="shared" si="311"/>
        <v>-560</v>
      </c>
      <c r="AV124" s="6">
        <f t="shared" si="311"/>
        <v>-576.80000000000007</v>
      </c>
      <c r="AW124" s="6">
        <f t="shared" si="311"/>
        <v>-576.80000000000007</v>
      </c>
      <c r="AX124" s="6">
        <f t="shared" si="311"/>
        <v>-576.80000000000007</v>
      </c>
      <c r="AY124" s="6">
        <f t="shared" si="311"/>
        <v>-576.80000000000007</v>
      </c>
      <c r="AZ124" s="6">
        <f t="shared" si="311"/>
        <v>-576.80000000000007</v>
      </c>
      <c r="BA124" s="6">
        <f t="shared" si="311"/>
        <v>-576.80000000000007</v>
      </c>
      <c r="BB124" s="6">
        <f t="shared" si="311"/>
        <v>-576.80000000000007</v>
      </c>
      <c r="BC124" s="6">
        <f t="shared" si="311"/>
        <v>-576.80000000000007</v>
      </c>
      <c r="BD124" s="6">
        <f t="shared" si="311"/>
        <v>-576.80000000000007</v>
      </c>
      <c r="BE124" s="6">
        <f t="shared" si="311"/>
        <v>-576.80000000000007</v>
      </c>
      <c r="BF124" s="6">
        <f t="shared" si="311"/>
        <v>-576.80000000000007</v>
      </c>
      <c r="BG124" s="6">
        <f t="shared" si="311"/>
        <v>-576.80000000000007</v>
      </c>
      <c r="BH124" s="6">
        <f t="shared" si="311"/>
        <v>-594.10400000000004</v>
      </c>
      <c r="BI124" s="6">
        <f t="shared" si="311"/>
        <v>-594.10400000000004</v>
      </c>
      <c r="BJ124" s="6">
        <f t="shared" si="311"/>
        <v>-594.10400000000004</v>
      </c>
      <c r="BK124" s="6">
        <f t="shared" si="311"/>
        <v>-594.10400000000004</v>
      </c>
      <c r="BL124" s="6">
        <f t="shared" si="311"/>
        <v>-594.10400000000004</v>
      </c>
      <c r="BM124" s="6">
        <f t="shared" si="311"/>
        <v>-594.10400000000004</v>
      </c>
      <c r="BN124" s="6">
        <f t="shared" si="311"/>
        <v>-594.10400000000004</v>
      </c>
      <c r="BO124" s="6">
        <f t="shared" si="311"/>
        <v>-594.10400000000004</v>
      </c>
      <c r="BP124" s="6">
        <f t="shared" si="311"/>
        <v>-594.10400000000004</v>
      </c>
      <c r="BQ124" s="6">
        <f t="shared" si="311"/>
        <v>-594.10400000000004</v>
      </c>
      <c r="BR124" s="6">
        <f t="shared" si="311"/>
        <v>-594.10400000000004</v>
      </c>
      <c r="BS124" s="6">
        <f t="shared" si="311"/>
        <v>-594.10400000000004</v>
      </c>
      <c r="BT124" s="6">
        <f t="shared" si="311"/>
        <v>-611.92712000000006</v>
      </c>
      <c r="BU124" s="6">
        <f t="shared" si="311"/>
        <v>-611.92712000000006</v>
      </c>
      <c r="BV124" s="6">
        <f t="shared" si="311"/>
        <v>-611.92712000000006</v>
      </c>
      <c r="BW124" s="6">
        <f t="shared" si="311"/>
        <v>-611.92712000000006</v>
      </c>
      <c r="BX124" s="6">
        <f t="shared" si="311"/>
        <v>-611.92712000000006</v>
      </c>
      <c r="BY124" s="6">
        <f t="shared" si="311"/>
        <v>-611.92712000000006</v>
      </c>
      <c r="BZ124" s="6">
        <f t="shared" si="311"/>
        <v>-611.92712000000006</v>
      </c>
      <c r="CA124" s="6">
        <f t="shared" si="311"/>
        <v>-611.92712000000006</v>
      </c>
      <c r="CB124" s="6">
        <f t="shared" si="311"/>
        <v>-611.92712000000006</v>
      </c>
      <c r="CC124" s="6">
        <f t="shared" si="311"/>
        <v>-611.92712000000006</v>
      </c>
      <c r="CD124" s="6">
        <f t="shared" si="311"/>
        <v>-611.92712000000006</v>
      </c>
      <c r="CE124" s="6">
        <f t="shared" si="311"/>
        <v>-611.92712000000006</v>
      </c>
      <c r="CF124" s="6">
        <f t="shared" si="311"/>
        <v>-630.28493360000004</v>
      </c>
      <c r="CG124" s="6">
        <f t="shared" si="311"/>
        <v>-630.28493360000004</v>
      </c>
      <c r="CH124" s="6">
        <f t="shared" si="311"/>
        <v>-630.28493360000004</v>
      </c>
      <c r="CI124" s="6">
        <f t="shared" si="311"/>
        <v>-630.28493360000004</v>
      </c>
      <c r="CJ124" s="6">
        <f t="shared" si="311"/>
        <v>-630.28493360000004</v>
      </c>
      <c r="CK124" s="6">
        <f t="shared" si="311"/>
        <v>-630.28493360000004</v>
      </c>
      <c r="CL124" s="6">
        <f t="shared" si="311"/>
        <v>-630.28493360000004</v>
      </c>
      <c r="CM124" s="6">
        <f t="shared" si="311"/>
        <v>-630.28493360000004</v>
      </c>
      <c r="CN124" s="6">
        <f t="shared" si="311"/>
        <v>-630.28493360000004</v>
      </c>
      <c r="CO124" s="6">
        <f t="shared" ref="CO124:CU124" si="312">CC86</f>
        <v>-630.28493360000004</v>
      </c>
      <c r="CP124" s="6">
        <f t="shared" si="312"/>
        <v>-630.28493360000004</v>
      </c>
      <c r="CQ124" s="6">
        <f t="shared" si="312"/>
        <v>-630.28493360000004</v>
      </c>
      <c r="CR124" s="6">
        <f t="shared" si="312"/>
        <v>0</v>
      </c>
      <c r="CS124" s="6">
        <f t="shared" si="312"/>
        <v>0</v>
      </c>
      <c r="CT124" s="6">
        <f t="shared" si="312"/>
        <v>0</v>
      </c>
      <c r="CU124" s="6">
        <f t="shared" si="312"/>
        <v>0</v>
      </c>
      <c r="CV124" s="7">
        <f>CJ86</f>
        <v>0</v>
      </c>
    </row>
    <row r="125" spans="1:100" s="1" customFormat="1" ht="16.8" customHeight="1" outlineLevel="1" thickBot="1" x14ac:dyDescent="0.25">
      <c r="A125" s="274">
        <f>NPV((1+'Budget New Projetcts'!$C$7)^(1/12)-1,'Cashflow New Projects'!D125:CV125)</f>
        <v>122688.35788141003</v>
      </c>
      <c r="B125" s="5" t="s">
        <v>62</v>
      </c>
      <c r="C125" s="61">
        <f>SUM(D125:DM125)/SUM($D121:DM121)</f>
        <v>0.43137215846257376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6">
        <v>0</v>
      </c>
      <c r="Q125" s="6">
        <f t="shared" si="304"/>
        <v>0</v>
      </c>
      <c r="R125" s="6">
        <f t="shared" si="304"/>
        <v>0</v>
      </c>
      <c r="S125" s="6">
        <f t="shared" si="304"/>
        <v>0</v>
      </c>
      <c r="T125" s="6">
        <f t="shared" si="304"/>
        <v>0</v>
      </c>
      <c r="U125" s="6">
        <f t="shared" si="304"/>
        <v>0</v>
      </c>
      <c r="V125" s="6">
        <f t="shared" si="304"/>
        <v>0</v>
      </c>
      <c r="W125" s="6">
        <f t="shared" si="304"/>
        <v>0</v>
      </c>
      <c r="X125" s="6">
        <f t="shared" si="304"/>
        <v>0</v>
      </c>
      <c r="Y125" s="6">
        <f t="shared" si="304"/>
        <v>0</v>
      </c>
      <c r="Z125" s="6">
        <f t="shared" si="304"/>
        <v>0</v>
      </c>
      <c r="AA125" s="6">
        <f t="shared" si="304"/>
        <v>0</v>
      </c>
      <c r="AB125" s="6">
        <f t="shared" si="304"/>
        <v>0</v>
      </c>
      <c r="AC125" s="6">
        <f t="shared" ref="AC125:CN125" si="313">Q87</f>
        <v>0</v>
      </c>
      <c r="AD125" s="6">
        <f t="shared" si="313"/>
        <v>0</v>
      </c>
      <c r="AE125" s="6">
        <f t="shared" si="313"/>
        <v>0</v>
      </c>
      <c r="AF125" s="6">
        <f t="shared" si="313"/>
        <v>0</v>
      </c>
      <c r="AG125" s="6">
        <f t="shared" si="313"/>
        <v>0</v>
      </c>
      <c r="AH125" s="6">
        <f t="shared" si="313"/>
        <v>0</v>
      </c>
      <c r="AI125" s="6">
        <f t="shared" si="313"/>
        <v>-191300</v>
      </c>
      <c r="AJ125" s="6">
        <f t="shared" si="313"/>
        <v>6090</v>
      </c>
      <c r="AK125" s="6">
        <f t="shared" si="313"/>
        <v>6090</v>
      </c>
      <c r="AL125" s="6">
        <f t="shared" si="313"/>
        <v>6090</v>
      </c>
      <c r="AM125" s="6">
        <f t="shared" si="313"/>
        <v>6090</v>
      </c>
      <c r="AN125" s="6">
        <f t="shared" si="313"/>
        <v>6090</v>
      </c>
      <c r="AO125" s="6">
        <f t="shared" si="313"/>
        <v>6090</v>
      </c>
      <c r="AP125" s="6">
        <f t="shared" si="313"/>
        <v>6090</v>
      </c>
      <c r="AQ125" s="6">
        <f t="shared" si="313"/>
        <v>6090</v>
      </c>
      <c r="AR125" s="6">
        <f t="shared" si="313"/>
        <v>6090</v>
      </c>
      <c r="AS125" s="6">
        <f t="shared" si="313"/>
        <v>6090</v>
      </c>
      <c r="AT125" s="6">
        <f t="shared" si="313"/>
        <v>6090</v>
      </c>
      <c r="AU125" s="6">
        <f t="shared" si="313"/>
        <v>6090</v>
      </c>
      <c r="AV125" s="6">
        <f t="shared" si="313"/>
        <v>6272.7</v>
      </c>
      <c r="AW125" s="6">
        <f t="shared" si="313"/>
        <v>6272.7</v>
      </c>
      <c r="AX125" s="6">
        <f t="shared" si="313"/>
        <v>6272.7</v>
      </c>
      <c r="AY125" s="6">
        <f t="shared" si="313"/>
        <v>6272.7</v>
      </c>
      <c r="AZ125" s="6">
        <f t="shared" si="313"/>
        <v>6272.7</v>
      </c>
      <c r="BA125" s="6">
        <f t="shared" si="313"/>
        <v>6272.7</v>
      </c>
      <c r="BB125" s="6">
        <f t="shared" si="313"/>
        <v>6272.7</v>
      </c>
      <c r="BC125" s="6">
        <f t="shared" si="313"/>
        <v>6272.7</v>
      </c>
      <c r="BD125" s="6">
        <f t="shared" si="313"/>
        <v>6272.7</v>
      </c>
      <c r="BE125" s="6">
        <f t="shared" si="313"/>
        <v>6272.7</v>
      </c>
      <c r="BF125" s="6">
        <f t="shared" si="313"/>
        <v>6272.7</v>
      </c>
      <c r="BG125" s="6">
        <f t="shared" si="313"/>
        <v>6272.7</v>
      </c>
      <c r="BH125" s="6">
        <f t="shared" si="313"/>
        <v>6460.8810000000003</v>
      </c>
      <c r="BI125" s="6">
        <f t="shared" si="313"/>
        <v>6460.8810000000003</v>
      </c>
      <c r="BJ125" s="6">
        <f t="shared" si="313"/>
        <v>6460.8810000000003</v>
      </c>
      <c r="BK125" s="6">
        <f t="shared" si="313"/>
        <v>6460.8810000000003</v>
      </c>
      <c r="BL125" s="6">
        <f t="shared" si="313"/>
        <v>6460.8810000000003</v>
      </c>
      <c r="BM125" s="6">
        <f t="shared" si="313"/>
        <v>6460.8810000000003</v>
      </c>
      <c r="BN125" s="6">
        <f t="shared" si="313"/>
        <v>6460.8810000000003</v>
      </c>
      <c r="BO125" s="6">
        <f t="shared" si="313"/>
        <v>6460.8810000000003</v>
      </c>
      <c r="BP125" s="6">
        <f t="shared" si="313"/>
        <v>6460.8810000000003</v>
      </c>
      <c r="BQ125" s="6">
        <f t="shared" si="313"/>
        <v>6460.8810000000003</v>
      </c>
      <c r="BR125" s="6">
        <f t="shared" si="313"/>
        <v>6460.8810000000003</v>
      </c>
      <c r="BS125" s="6">
        <f t="shared" si="313"/>
        <v>6460.8810000000003</v>
      </c>
      <c r="BT125" s="6">
        <f t="shared" si="313"/>
        <v>6654.7074299999995</v>
      </c>
      <c r="BU125" s="6">
        <f t="shared" si="313"/>
        <v>6654.7074299999995</v>
      </c>
      <c r="BV125" s="6">
        <f t="shared" si="313"/>
        <v>6654.7074299999995</v>
      </c>
      <c r="BW125" s="6">
        <f t="shared" si="313"/>
        <v>6654.7074299999995</v>
      </c>
      <c r="BX125" s="6">
        <f t="shared" si="313"/>
        <v>6654.7074299999995</v>
      </c>
      <c r="BY125" s="6">
        <f t="shared" si="313"/>
        <v>6654.7074299999995</v>
      </c>
      <c r="BZ125" s="6">
        <f t="shared" si="313"/>
        <v>6654.7074299999995</v>
      </c>
      <c r="CA125" s="6">
        <f t="shared" si="313"/>
        <v>6654.7074299999995</v>
      </c>
      <c r="CB125" s="6">
        <f t="shared" si="313"/>
        <v>6654.7074299999995</v>
      </c>
      <c r="CC125" s="6">
        <f t="shared" si="313"/>
        <v>6654.7074299999995</v>
      </c>
      <c r="CD125" s="6">
        <f t="shared" si="313"/>
        <v>6654.7074299999995</v>
      </c>
      <c r="CE125" s="6">
        <f t="shared" si="313"/>
        <v>6654.7074299999995</v>
      </c>
      <c r="CF125" s="6">
        <f t="shared" si="313"/>
        <v>6854.3486529000002</v>
      </c>
      <c r="CG125" s="6">
        <f t="shared" si="313"/>
        <v>6854.3486529000002</v>
      </c>
      <c r="CH125" s="6">
        <f t="shared" si="313"/>
        <v>6854.3486529000002</v>
      </c>
      <c r="CI125" s="6">
        <f t="shared" si="313"/>
        <v>6854.3486529000002</v>
      </c>
      <c r="CJ125" s="6">
        <f t="shared" si="313"/>
        <v>6854.3486529000002</v>
      </c>
      <c r="CK125" s="6">
        <f t="shared" si="313"/>
        <v>6854.3486529000002</v>
      </c>
      <c r="CL125" s="6">
        <f t="shared" si="313"/>
        <v>6854.3486529000002</v>
      </c>
      <c r="CM125" s="6">
        <f t="shared" si="313"/>
        <v>6854.3486529000002</v>
      </c>
      <c r="CN125" s="6">
        <f t="shared" si="313"/>
        <v>6854.3486529000002</v>
      </c>
      <c r="CO125" s="6">
        <f t="shared" ref="CO125:CU125" si="314">CC87</f>
        <v>6854.3486529000002</v>
      </c>
      <c r="CP125" s="6">
        <f t="shared" si="314"/>
        <v>6854.3486529000002</v>
      </c>
      <c r="CQ125" s="6">
        <f t="shared" si="314"/>
        <v>6854.3486529000002</v>
      </c>
      <c r="CR125" s="6">
        <f t="shared" si="314"/>
        <v>0</v>
      </c>
      <c r="CS125" s="6">
        <f t="shared" si="314"/>
        <v>0</v>
      </c>
      <c r="CT125" s="6">
        <f t="shared" si="314"/>
        <v>0</v>
      </c>
      <c r="CU125" s="6">
        <f t="shared" si="314"/>
        <v>0</v>
      </c>
      <c r="CV125" s="7">
        <f>CJ87</f>
        <v>0</v>
      </c>
    </row>
    <row r="126" spans="1:100" s="1" customFormat="1" ht="16.8" customHeight="1" outlineLevel="1" thickBot="1" x14ac:dyDescent="0.25">
      <c r="A126" s="274"/>
      <c r="B126" s="227" t="s">
        <v>120</v>
      </c>
      <c r="C126" s="228"/>
      <c r="D126" s="228" t="s">
        <v>63</v>
      </c>
      <c r="E126" s="228">
        <v>43831</v>
      </c>
      <c r="F126" s="228">
        <v>43862</v>
      </c>
      <c r="G126" s="228">
        <v>43891</v>
      </c>
      <c r="H126" s="228">
        <v>43922</v>
      </c>
      <c r="I126" s="228">
        <v>43952</v>
      </c>
      <c r="J126" s="228">
        <v>43983</v>
      </c>
      <c r="K126" s="228">
        <v>44013</v>
      </c>
      <c r="L126" s="228">
        <v>44044</v>
      </c>
      <c r="M126" s="228">
        <v>44075</v>
      </c>
      <c r="N126" s="228">
        <v>44105</v>
      </c>
      <c r="O126" s="228">
        <v>44136</v>
      </c>
      <c r="P126" s="228">
        <v>44166</v>
      </c>
      <c r="Q126" s="228">
        <v>44197</v>
      </c>
      <c r="R126" s="228">
        <v>44228</v>
      </c>
      <c r="S126" s="228">
        <v>44256</v>
      </c>
      <c r="T126" s="228">
        <v>44287</v>
      </c>
      <c r="U126" s="228">
        <v>44317</v>
      </c>
      <c r="V126" s="228">
        <v>44348</v>
      </c>
      <c r="W126" s="228">
        <v>44378</v>
      </c>
      <c r="X126" s="228">
        <v>44409</v>
      </c>
      <c r="Y126" s="228">
        <v>44440</v>
      </c>
      <c r="Z126" s="228">
        <v>44470</v>
      </c>
      <c r="AA126" s="228">
        <v>44501</v>
      </c>
      <c r="AB126" s="228">
        <v>44531</v>
      </c>
      <c r="AC126" s="228">
        <v>44562</v>
      </c>
      <c r="AD126" s="228">
        <v>44593</v>
      </c>
      <c r="AE126" s="228">
        <v>44621</v>
      </c>
      <c r="AF126" s="228">
        <v>44652</v>
      </c>
      <c r="AG126" s="228">
        <v>44682</v>
      </c>
      <c r="AH126" s="228">
        <v>44713</v>
      </c>
      <c r="AI126" s="228">
        <v>44743</v>
      </c>
      <c r="AJ126" s="228">
        <v>44774</v>
      </c>
      <c r="AK126" s="228">
        <v>44805</v>
      </c>
      <c r="AL126" s="228">
        <v>44835</v>
      </c>
      <c r="AM126" s="228">
        <v>44866</v>
      </c>
      <c r="AN126" s="228">
        <v>44896</v>
      </c>
      <c r="AO126" s="228">
        <v>44927</v>
      </c>
      <c r="AP126" s="228">
        <v>44958</v>
      </c>
      <c r="AQ126" s="228">
        <v>44986</v>
      </c>
      <c r="AR126" s="228">
        <v>45017</v>
      </c>
      <c r="AS126" s="228">
        <v>45047</v>
      </c>
      <c r="AT126" s="228">
        <v>45078</v>
      </c>
      <c r="AU126" s="228">
        <v>45108</v>
      </c>
      <c r="AV126" s="228">
        <v>45139</v>
      </c>
      <c r="AW126" s="228">
        <v>45170</v>
      </c>
      <c r="AX126" s="228">
        <v>45200</v>
      </c>
      <c r="AY126" s="228">
        <v>45231</v>
      </c>
      <c r="AZ126" s="228">
        <v>45261</v>
      </c>
      <c r="BA126" s="228">
        <v>45292</v>
      </c>
      <c r="BB126" s="228">
        <v>45323</v>
      </c>
      <c r="BC126" s="228">
        <v>45352</v>
      </c>
      <c r="BD126" s="228">
        <v>45383</v>
      </c>
      <c r="BE126" s="228">
        <v>45413</v>
      </c>
      <c r="BF126" s="228">
        <v>45444</v>
      </c>
      <c r="BG126" s="228">
        <v>45474</v>
      </c>
      <c r="BH126" s="228">
        <v>45505</v>
      </c>
      <c r="BI126" s="228">
        <v>45536</v>
      </c>
      <c r="BJ126" s="228">
        <v>45566</v>
      </c>
      <c r="BK126" s="228">
        <v>45597</v>
      </c>
      <c r="BL126" s="228">
        <v>45627</v>
      </c>
      <c r="BM126" s="228">
        <v>45658</v>
      </c>
      <c r="BN126" s="228">
        <v>45689</v>
      </c>
      <c r="BO126" s="228">
        <v>45717</v>
      </c>
      <c r="BP126" s="228">
        <v>45748</v>
      </c>
      <c r="BQ126" s="228">
        <v>45778</v>
      </c>
      <c r="BR126" s="228">
        <v>45809</v>
      </c>
      <c r="BS126" s="228">
        <v>45839</v>
      </c>
      <c r="BT126" s="228">
        <v>45870</v>
      </c>
      <c r="BU126" s="228">
        <v>45901</v>
      </c>
      <c r="BV126" s="228">
        <v>45931</v>
      </c>
      <c r="BW126" s="228">
        <v>45962</v>
      </c>
      <c r="BX126" s="228">
        <v>45992</v>
      </c>
      <c r="BY126" s="228">
        <v>46023</v>
      </c>
      <c r="BZ126" s="228">
        <v>46054</v>
      </c>
      <c r="CA126" s="228">
        <v>46082</v>
      </c>
      <c r="CB126" s="228">
        <v>46113</v>
      </c>
      <c r="CC126" s="228">
        <v>46143</v>
      </c>
      <c r="CD126" s="228">
        <v>46174</v>
      </c>
      <c r="CE126" s="228">
        <v>46204</v>
      </c>
      <c r="CF126" s="228">
        <v>46235</v>
      </c>
      <c r="CG126" s="228">
        <v>46266</v>
      </c>
      <c r="CH126" s="228">
        <v>46296</v>
      </c>
      <c r="CI126" s="228">
        <v>46327</v>
      </c>
      <c r="CJ126" s="228">
        <v>46357</v>
      </c>
      <c r="CK126" s="228">
        <v>46388</v>
      </c>
      <c r="CL126" s="228">
        <v>46419</v>
      </c>
      <c r="CM126" s="228">
        <v>46447</v>
      </c>
      <c r="CN126" s="228">
        <v>46478</v>
      </c>
      <c r="CO126" s="228">
        <v>46508</v>
      </c>
      <c r="CP126" s="228">
        <v>46539</v>
      </c>
      <c r="CQ126" s="228">
        <v>46569</v>
      </c>
      <c r="CR126" s="228">
        <v>46600</v>
      </c>
      <c r="CS126" s="228">
        <v>46631</v>
      </c>
      <c r="CT126" s="228">
        <v>46661</v>
      </c>
      <c r="CU126" s="228">
        <v>46692</v>
      </c>
      <c r="CV126" s="250">
        <v>46722</v>
      </c>
    </row>
    <row r="127" spans="1:100" s="1" customFormat="1" ht="16.8" customHeight="1" outlineLevel="1" x14ac:dyDescent="0.2">
      <c r="A127" s="274"/>
      <c r="B127" s="5" t="s">
        <v>58</v>
      </c>
      <c r="C127" s="61">
        <f>SUM(D127:DM127)/SUM($D127:DM127)</f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6">
        <v>0</v>
      </c>
      <c r="Q127" s="6">
        <f t="shared" ref="Q127:Z131" si="315">E89</f>
        <v>0</v>
      </c>
      <c r="R127" s="6">
        <f t="shared" si="315"/>
        <v>0</v>
      </c>
      <c r="S127" s="6">
        <f t="shared" si="315"/>
        <v>0</v>
      </c>
      <c r="T127" s="6">
        <f t="shared" si="315"/>
        <v>0</v>
      </c>
      <c r="U127" s="6">
        <f t="shared" si="315"/>
        <v>0</v>
      </c>
      <c r="V127" s="6">
        <f t="shared" si="315"/>
        <v>0</v>
      </c>
      <c r="W127" s="6">
        <f t="shared" si="315"/>
        <v>0</v>
      </c>
      <c r="X127" s="6">
        <f t="shared" si="315"/>
        <v>0</v>
      </c>
      <c r="Y127" s="6">
        <f t="shared" si="315"/>
        <v>0</v>
      </c>
      <c r="Z127" s="6">
        <f t="shared" si="315"/>
        <v>0</v>
      </c>
      <c r="AA127" s="6">
        <f t="shared" ref="AA127:AJ131" si="316">O89</f>
        <v>0</v>
      </c>
      <c r="AB127" s="6">
        <f t="shared" si="316"/>
        <v>0</v>
      </c>
      <c r="AC127" s="6">
        <f t="shared" si="316"/>
        <v>0</v>
      </c>
      <c r="AD127" s="6">
        <f t="shared" si="316"/>
        <v>0</v>
      </c>
      <c r="AE127" s="6">
        <f t="shared" si="316"/>
        <v>0</v>
      </c>
      <c r="AF127" s="6">
        <f t="shared" si="316"/>
        <v>0</v>
      </c>
      <c r="AG127" s="6">
        <f t="shared" si="316"/>
        <v>0</v>
      </c>
      <c r="AH127" s="6">
        <f t="shared" si="316"/>
        <v>0</v>
      </c>
      <c r="AI127" s="6">
        <f t="shared" si="316"/>
        <v>0</v>
      </c>
      <c r="AJ127" s="6">
        <f t="shared" si="316"/>
        <v>0</v>
      </c>
      <c r="AK127" s="6">
        <f t="shared" ref="AK127:AT131" si="317">Y89</f>
        <v>20000</v>
      </c>
      <c r="AL127" s="6">
        <f t="shared" si="317"/>
        <v>14000</v>
      </c>
      <c r="AM127" s="6">
        <f t="shared" si="317"/>
        <v>14000</v>
      </c>
      <c r="AN127" s="6">
        <f t="shared" si="317"/>
        <v>14000</v>
      </c>
      <c r="AO127" s="6">
        <f t="shared" si="317"/>
        <v>14000</v>
      </c>
      <c r="AP127" s="6">
        <f t="shared" si="317"/>
        <v>14000</v>
      </c>
      <c r="AQ127" s="6">
        <f t="shared" si="317"/>
        <v>14000</v>
      </c>
      <c r="AR127" s="6">
        <f t="shared" si="317"/>
        <v>14000</v>
      </c>
      <c r="AS127" s="6">
        <f t="shared" si="317"/>
        <v>14000</v>
      </c>
      <c r="AT127" s="6">
        <f t="shared" si="317"/>
        <v>14000</v>
      </c>
      <c r="AU127" s="6">
        <f t="shared" ref="AU127:BD131" si="318">AI89</f>
        <v>14000</v>
      </c>
      <c r="AV127" s="6">
        <f t="shared" si="318"/>
        <v>14000</v>
      </c>
      <c r="AW127" s="6">
        <f t="shared" si="318"/>
        <v>14000</v>
      </c>
      <c r="AX127" s="6">
        <f t="shared" si="318"/>
        <v>14420</v>
      </c>
      <c r="AY127" s="6">
        <f t="shared" si="318"/>
        <v>14420</v>
      </c>
      <c r="AZ127" s="6">
        <f t="shared" si="318"/>
        <v>14420</v>
      </c>
      <c r="BA127" s="6">
        <f t="shared" si="318"/>
        <v>14420</v>
      </c>
      <c r="BB127" s="6">
        <f t="shared" si="318"/>
        <v>14420</v>
      </c>
      <c r="BC127" s="6">
        <f t="shared" si="318"/>
        <v>14420</v>
      </c>
      <c r="BD127" s="6">
        <f t="shared" si="318"/>
        <v>14420</v>
      </c>
      <c r="BE127" s="6">
        <f t="shared" ref="BE127:BN131" si="319">AS89</f>
        <v>14420</v>
      </c>
      <c r="BF127" s="6">
        <f t="shared" si="319"/>
        <v>14420</v>
      </c>
      <c r="BG127" s="6">
        <f t="shared" si="319"/>
        <v>14420</v>
      </c>
      <c r="BH127" s="6">
        <f t="shared" si="319"/>
        <v>14420</v>
      </c>
      <c r="BI127" s="6">
        <f t="shared" si="319"/>
        <v>14420</v>
      </c>
      <c r="BJ127" s="6">
        <f t="shared" si="319"/>
        <v>14852.6</v>
      </c>
      <c r="BK127" s="6">
        <f t="shared" si="319"/>
        <v>14852.6</v>
      </c>
      <c r="BL127" s="6">
        <f t="shared" si="319"/>
        <v>14852.6</v>
      </c>
      <c r="BM127" s="6">
        <f t="shared" si="319"/>
        <v>14852.6</v>
      </c>
      <c r="BN127" s="6">
        <f t="shared" si="319"/>
        <v>14852.6</v>
      </c>
      <c r="BO127" s="6">
        <f t="shared" ref="BO127:BX131" si="320">BC89</f>
        <v>14852.6</v>
      </c>
      <c r="BP127" s="6">
        <f t="shared" si="320"/>
        <v>14852.6</v>
      </c>
      <c r="BQ127" s="6">
        <f t="shared" si="320"/>
        <v>14852.6</v>
      </c>
      <c r="BR127" s="6">
        <f t="shared" si="320"/>
        <v>14852.6</v>
      </c>
      <c r="BS127" s="6">
        <f t="shared" si="320"/>
        <v>14852.6</v>
      </c>
      <c r="BT127" s="6">
        <f t="shared" si="320"/>
        <v>14852.6</v>
      </c>
      <c r="BU127" s="6">
        <f t="shared" si="320"/>
        <v>14852.6</v>
      </c>
      <c r="BV127" s="6">
        <f t="shared" si="320"/>
        <v>15298.178</v>
      </c>
      <c r="BW127" s="6">
        <f t="shared" si="320"/>
        <v>15298.178</v>
      </c>
      <c r="BX127" s="6">
        <f t="shared" si="320"/>
        <v>15298.178</v>
      </c>
      <c r="BY127" s="6">
        <f t="shared" ref="BY127:CU127" si="321">BM89</f>
        <v>15298.178</v>
      </c>
      <c r="BZ127" s="6">
        <f t="shared" si="321"/>
        <v>15298.178</v>
      </c>
      <c r="CA127" s="6">
        <f t="shared" si="321"/>
        <v>15298.178</v>
      </c>
      <c r="CB127" s="6">
        <f t="shared" si="321"/>
        <v>15298.178</v>
      </c>
      <c r="CC127" s="6">
        <f t="shared" si="321"/>
        <v>15298.178</v>
      </c>
      <c r="CD127" s="6">
        <f t="shared" si="321"/>
        <v>15298.178</v>
      </c>
      <c r="CE127" s="6">
        <f t="shared" si="321"/>
        <v>15298.178</v>
      </c>
      <c r="CF127" s="6">
        <f t="shared" si="321"/>
        <v>15298.178</v>
      </c>
      <c r="CG127" s="6">
        <f t="shared" si="321"/>
        <v>15298.178</v>
      </c>
      <c r="CH127" s="6">
        <f t="shared" si="321"/>
        <v>15757.12334</v>
      </c>
      <c r="CI127" s="6">
        <f t="shared" si="321"/>
        <v>15757.12334</v>
      </c>
      <c r="CJ127" s="6">
        <f t="shared" si="321"/>
        <v>15757.12334</v>
      </c>
      <c r="CK127" s="6">
        <f t="shared" si="321"/>
        <v>15757.12334</v>
      </c>
      <c r="CL127" s="6">
        <f t="shared" si="321"/>
        <v>15757.12334</v>
      </c>
      <c r="CM127" s="6">
        <f t="shared" si="321"/>
        <v>15757.12334</v>
      </c>
      <c r="CN127" s="6">
        <f t="shared" si="321"/>
        <v>15757.12334</v>
      </c>
      <c r="CO127" s="6">
        <f t="shared" si="321"/>
        <v>15757.12334</v>
      </c>
      <c r="CP127" s="6">
        <f t="shared" si="321"/>
        <v>15757.12334</v>
      </c>
      <c r="CQ127" s="6">
        <f t="shared" si="321"/>
        <v>15757.12334</v>
      </c>
      <c r="CR127" s="6">
        <f t="shared" si="321"/>
        <v>15757.12334</v>
      </c>
      <c r="CS127" s="6">
        <f t="shared" si="321"/>
        <v>15757.12334</v>
      </c>
      <c r="CT127" s="6">
        <f t="shared" si="321"/>
        <v>0</v>
      </c>
      <c r="CU127" s="6">
        <f t="shared" si="321"/>
        <v>0</v>
      </c>
      <c r="CV127" s="7">
        <f>CJ89</f>
        <v>0</v>
      </c>
    </row>
    <row r="128" spans="1:100" s="1" customFormat="1" ht="16.8" customHeight="1" outlineLevel="1" x14ac:dyDescent="0.2">
      <c r="A128" s="274"/>
      <c r="B128" s="5" t="s">
        <v>59</v>
      </c>
      <c r="C128" s="61">
        <f>SUM(D128:DM128)/SUM($D127:DM127)</f>
        <v>-0.43862784153742612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6">
        <v>0</v>
      </c>
      <c r="Q128" s="6">
        <f t="shared" si="315"/>
        <v>0</v>
      </c>
      <c r="R128" s="6">
        <f t="shared" si="315"/>
        <v>0</v>
      </c>
      <c r="S128" s="6">
        <f t="shared" si="315"/>
        <v>0</v>
      </c>
      <c r="T128" s="6">
        <f t="shared" si="315"/>
        <v>0</v>
      </c>
      <c r="U128" s="6">
        <f t="shared" si="315"/>
        <v>0</v>
      </c>
      <c r="V128" s="6">
        <f t="shared" si="315"/>
        <v>0</v>
      </c>
      <c r="W128" s="6">
        <f t="shared" si="315"/>
        <v>0</v>
      </c>
      <c r="X128" s="6">
        <f t="shared" si="315"/>
        <v>0</v>
      </c>
      <c r="Y128" s="6">
        <f t="shared" si="315"/>
        <v>0</v>
      </c>
      <c r="Z128" s="6">
        <f t="shared" si="315"/>
        <v>0</v>
      </c>
      <c r="AA128" s="6">
        <f t="shared" si="316"/>
        <v>0</v>
      </c>
      <c r="AB128" s="6">
        <f t="shared" si="316"/>
        <v>0</v>
      </c>
      <c r="AC128" s="6">
        <f t="shared" si="316"/>
        <v>0</v>
      </c>
      <c r="AD128" s="6">
        <f t="shared" si="316"/>
        <v>0</v>
      </c>
      <c r="AE128" s="6">
        <f t="shared" si="316"/>
        <v>0</v>
      </c>
      <c r="AF128" s="6">
        <f t="shared" si="316"/>
        <v>0</v>
      </c>
      <c r="AG128" s="6">
        <f t="shared" si="316"/>
        <v>0</v>
      </c>
      <c r="AH128" s="6">
        <f t="shared" si="316"/>
        <v>0</v>
      </c>
      <c r="AI128" s="6">
        <f t="shared" si="316"/>
        <v>0</v>
      </c>
      <c r="AJ128" s="6">
        <f t="shared" si="316"/>
        <v>0</v>
      </c>
      <c r="AK128" s="6">
        <f t="shared" si="317"/>
        <v>-400000</v>
      </c>
      <c r="AL128" s="6">
        <f t="shared" si="317"/>
        <v>0</v>
      </c>
      <c r="AM128" s="6">
        <f t="shared" si="317"/>
        <v>0</v>
      </c>
      <c r="AN128" s="6">
        <f t="shared" si="317"/>
        <v>0</v>
      </c>
      <c r="AO128" s="6">
        <f t="shared" si="317"/>
        <v>0</v>
      </c>
      <c r="AP128" s="6">
        <f t="shared" si="317"/>
        <v>0</v>
      </c>
      <c r="AQ128" s="6">
        <f t="shared" si="317"/>
        <v>0</v>
      </c>
      <c r="AR128" s="6">
        <f t="shared" si="317"/>
        <v>0</v>
      </c>
      <c r="AS128" s="6">
        <f t="shared" si="317"/>
        <v>0</v>
      </c>
      <c r="AT128" s="6">
        <f t="shared" si="317"/>
        <v>0</v>
      </c>
      <c r="AU128" s="6">
        <f t="shared" si="318"/>
        <v>0</v>
      </c>
      <c r="AV128" s="6">
        <f t="shared" si="318"/>
        <v>0</v>
      </c>
      <c r="AW128" s="6">
        <f t="shared" si="318"/>
        <v>0</v>
      </c>
      <c r="AX128" s="6">
        <f t="shared" si="318"/>
        <v>0</v>
      </c>
      <c r="AY128" s="6">
        <f t="shared" si="318"/>
        <v>0</v>
      </c>
      <c r="AZ128" s="6">
        <f t="shared" si="318"/>
        <v>0</v>
      </c>
      <c r="BA128" s="6">
        <f t="shared" si="318"/>
        <v>0</v>
      </c>
      <c r="BB128" s="6">
        <f t="shared" si="318"/>
        <v>0</v>
      </c>
      <c r="BC128" s="6">
        <f t="shared" si="318"/>
        <v>0</v>
      </c>
      <c r="BD128" s="6">
        <f t="shared" si="318"/>
        <v>0</v>
      </c>
      <c r="BE128" s="6">
        <f t="shared" si="319"/>
        <v>0</v>
      </c>
      <c r="BF128" s="6">
        <f t="shared" si="319"/>
        <v>0</v>
      </c>
      <c r="BG128" s="6">
        <f t="shared" si="319"/>
        <v>0</v>
      </c>
      <c r="BH128" s="6">
        <f t="shared" si="319"/>
        <v>0</v>
      </c>
      <c r="BI128" s="6">
        <f t="shared" si="319"/>
        <v>0</v>
      </c>
      <c r="BJ128" s="6">
        <f t="shared" si="319"/>
        <v>0</v>
      </c>
      <c r="BK128" s="6">
        <f t="shared" si="319"/>
        <v>0</v>
      </c>
      <c r="BL128" s="6">
        <f t="shared" si="319"/>
        <v>0</v>
      </c>
      <c r="BM128" s="6">
        <f t="shared" si="319"/>
        <v>0</v>
      </c>
      <c r="BN128" s="6">
        <f t="shared" si="319"/>
        <v>0</v>
      </c>
      <c r="BO128" s="6">
        <f t="shared" si="320"/>
        <v>0</v>
      </c>
      <c r="BP128" s="6">
        <f t="shared" si="320"/>
        <v>0</v>
      </c>
      <c r="BQ128" s="6">
        <f t="shared" si="320"/>
        <v>0</v>
      </c>
      <c r="BR128" s="6">
        <f t="shared" si="320"/>
        <v>0</v>
      </c>
      <c r="BS128" s="6">
        <f t="shared" si="320"/>
        <v>0</v>
      </c>
      <c r="BT128" s="6">
        <f t="shared" si="320"/>
        <v>0</v>
      </c>
      <c r="BU128" s="6">
        <f t="shared" si="320"/>
        <v>0</v>
      </c>
      <c r="BV128" s="6">
        <f t="shared" si="320"/>
        <v>0</v>
      </c>
      <c r="BW128" s="6">
        <f t="shared" si="320"/>
        <v>0</v>
      </c>
      <c r="BX128" s="6">
        <f t="shared" si="320"/>
        <v>0</v>
      </c>
      <c r="BY128" s="6">
        <f t="shared" ref="BY128:CU128" si="322">BM90</f>
        <v>0</v>
      </c>
      <c r="BZ128" s="6">
        <f t="shared" si="322"/>
        <v>0</v>
      </c>
      <c r="CA128" s="6">
        <f t="shared" si="322"/>
        <v>0</v>
      </c>
      <c r="CB128" s="6">
        <f t="shared" si="322"/>
        <v>0</v>
      </c>
      <c r="CC128" s="6">
        <f t="shared" si="322"/>
        <v>0</v>
      </c>
      <c r="CD128" s="6">
        <f t="shared" si="322"/>
        <v>0</v>
      </c>
      <c r="CE128" s="6">
        <f t="shared" si="322"/>
        <v>0</v>
      </c>
      <c r="CF128" s="6">
        <f t="shared" si="322"/>
        <v>0</v>
      </c>
      <c r="CG128" s="6">
        <f t="shared" si="322"/>
        <v>0</v>
      </c>
      <c r="CH128" s="6">
        <f t="shared" si="322"/>
        <v>0</v>
      </c>
      <c r="CI128" s="6">
        <f t="shared" si="322"/>
        <v>0</v>
      </c>
      <c r="CJ128" s="6">
        <f t="shared" si="322"/>
        <v>0</v>
      </c>
      <c r="CK128" s="6">
        <f t="shared" si="322"/>
        <v>0</v>
      </c>
      <c r="CL128" s="6">
        <f t="shared" si="322"/>
        <v>0</v>
      </c>
      <c r="CM128" s="6">
        <f t="shared" si="322"/>
        <v>0</v>
      </c>
      <c r="CN128" s="6">
        <f t="shared" si="322"/>
        <v>0</v>
      </c>
      <c r="CO128" s="6">
        <f t="shared" si="322"/>
        <v>0</v>
      </c>
      <c r="CP128" s="6">
        <f t="shared" si="322"/>
        <v>0</v>
      </c>
      <c r="CQ128" s="6">
        <f t="shared" si="322"/>
        <v>0</v>
      </c>
      <c r="CR128" s="6">
        <f t="shared" si="322"/>
        <v>0</v>
      </c>
      <c r="CS128" s="6">
        <f t="shared" si="322"/>
        <v>0</v>
      </c>
      <c r="CT128" s="6">
        <f t="shared" si="322"/>
        <v>0</v>
      </c>
      <c r="CU128" s="6">
        <f t="shared" si="322"/>
        <v>0</v>
      </c>
      <c r="CV128" s="7">
        <f>CJ90</f>
        <v>0</v>
      </c>
    </row>
    <row r="129" spans="1:100" s="1" customFormat="1" ht="16.8" customHeight="1" outlineLevel="1" x14ac:dyDescent="0.2">
      <c r="A129" s="274"/>
      <c r="B129" s="5" t="s">
        <v>60</v>
      </c>
      <c r="C129" s="61">
        <f>SUM(D129:DM129)/SUM($D127:DM127)</f>
        <v>-4.9999999999999996E-2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6">
        <v>0</v>
      </c>
      <c r="Q129" s="6">
        <f t="shared" si="315"/>
        <v>0</v>
      </c>
      <c r="R129" s="6">
        <f t="shared" si="315"/>
        <v>0</v>
      </c>
      <c r="S129" s="6">
        <f t="shared" si="315"/>
        <v>0</v>
      </c>
      <c r="T129" s="6">
        <f t="shared" si="315"/>
        <v>0</v>
      </c>
      <c r="U129" s="6">
        <f t="shared" si="315"/>
        <v>0</v>
      </c>
      <c r="V129" s="6">
        <f t="shared" si="315"/>
        <v>0</v>
      </c>
      <c r="W129" s="6">
        <f t="shared" si="315"/>
        <v>0</v>
      </c>
      <c r="X129" s="6">
        <f t="shared" si="315"/>
        <v>0</v>
      </c>
      <c r="Y129" s="6">
        <f t="shared" si="315"/>
        <v>0</v>
      </c>
      <c r="Z129" s="6">
        <f t="shared" si="315"/>
        <v>0</v>
      </c>
      <c r="AA129" s="6">
        <f t="shared" si="316"/>
        <v>0</v>
      </c>
      <c r="AB129" s="6">
        <f t="shared" si="316"/>
        <v>0</v>
      </c>
      <c r="AC129" s="6">
        <f t="shared" si="316"/>
        <v>0</v>
      </c>
      <c r="AD129" s="6">
        <f t="shared" si="316"/>
        <v>0</v>
      </c>
      <c r="AE129" s="6">
        <f t="shared" si="316"/>
        <v>0</v>
      </c>
      <c r="AF129" s="6">
        <f t="shared" si="316"/>
        <v>0</v>
      </c>
      <c r="AG129" s="6">
        <f t="shared" si="316"/>
        <v>0</v>
      </c>
      <c r="AH129" s="6">
        <f t="shared" si="316"/>
        <v>0</v>
      </c>
      <c r="AI129" s="6">
        <f t="shared" si="316"/>
        <v>0</v>
      </c>
      <c r="AJ129" s="6">
        <f t="shared" si="316"/>
        <v>0</v>
      </c>
      <c r="AK129" s="6">
        <f t="shared" si="317"/>
        <v>-1000</v>
      </c>
      <c r="AL129" s="6">
        <f t="shared" si="317"/>
        <v>-700</v>
      </c>
      <c r="AM129" s="6">
        <f t="shared" si="317"/>
        <v>-700</v>
      </c>
      <c r="AN129" s="6">
        <f t="shared" si="317"/>
        <v>-700</v>
      </c>
      <c r="AO129" s="6">
        <f t="shared" si="317"/>
        <v>-700</v>
      </c>
      <c r="AP129" s="6">
        <f t="shared" si="317"/>
        <v>-700</v>
      </c>
      <c r="AQ129" s="6">
        <f t="shared" si="317"/>
        <v>-700</v>
      </c>
      <c r="AR129" s="6">
        <f t="shared" si="317"/>
        <v>-700</v>
      </c>
      <c r="AS129" s="6">
        <f t="shared" si="317"/>
        <v>-700</v>
      </c>
      <c r="AT129" s="6">
        <f t="shared" si="317"/>
        <v>-700</v>
      </c>
      <c r="AU129" s="6">
        <f t="shared" si="318"/>
        <v>-700</v>
      </c>
      <c r="AV129" s="6">
        <f t="shared" si="318"/>
        <v>-700</v>
      </c>
      <c r="AW129" s="6">
        <f t="shared" si="318"/>
        <v>-700</v>
      </c>
      <c r="AX129" s="6">
        <f t="shared" si="318"/>
        <v>-721</v>
      </c>
      <c r="AY129" s="6">
        <f t="shared" si="318"/>
        <v>-721</v>
      </c>
      <c r="AZ129" s="6">
        <f t="shared" si="318"/>
        <v>-721</v>
      </c>
      <c r="BA129" s="6">
        <f t="shared" si="318"/>
        <v>-721</v>
      </c>
      <c r="BB129" s="6">
        <f t="shared" si="318"/>
        <v>-721</v>
      </c>
      <c r="BC129" s="6">
        <f t="shared" si="318"/>
        <v>-721</v>
      </c>
      <c r="BD129" s="6">
        <f t="shared" si="318"/>
        <v>-721</v>
      </c>
      <c r="BE129" s="6">
        <f t="shared" si="319"/>
        <v>-721</v>
      </c>
      <c r="BF129" s="6">
        <f t="shared" si="319"/>
        <v>-721</v>
      </c>
      <c r="BG129" s="6">
        <f t="shared" si="319"/>
        <v>-721</v>
      </c>
      <c r="BH129" s="6">
        <f t="shared" si="319"/>
        <v>-721</v>
      </c>
      <c r="BI129" s="6">
        <f t="shared" si="319"/>
        <v>-721</v>
      </c>
      <c r="BJ129" s="6">
        <f t="shared" si="319"/>
        <v>-742.63000000000011</v>
      </c>
      <c r="BK129" s="6">
        <f t="shared" si="319"/>
        <v>-742.63000000000011</v>
      </c>
      <c r="BL129" s="6">
        <f t="shared" si="319"/>
        <v>-742.63000000000011</v>
      </c>
      <c r="BM129" s="6">
        <f t="shared" si="319"/>
        <v>-742.63000000000011</v>
      </c>
      <c r="BN129" s="6">
        <f t="shared" si="319"/>
        <v>-742.63000000000011</v>
      </c>
      <c r="BO129" s="6">
        <f t="shared" si="320"/>
        <v>-742.63000000000011</v>
      </c>
      <c r="BP129" s="6">
        <f t="shared" si="320"/>
        <v>-742.63000000000011</v>
      </c>
      <c r="BQ129" s="6">
        <f t="shared" si="320"/>
        <v>-742.63000000000011</v>
      </c>
      <c r="BR129" s="6">
        <f t="shared" si="320"/>
        <v>-742.63000000000011</v>
      </c>
      <c r="BS129" s="6">
        <f t="shared" si="320"/>
        <v>-742.63000000000011</v>
      </c>
      <c r="BT129" s="6">
        <f t="shared" si="320"/>
        <v>-742.63000000000011</v>
      </c>
      <c r="BU129" s="6">
        <f t="shared" si="320"/>
        <v>-742.63000000000011</v>
      </c>
      <c r="BV129" s="6">
        <f t="shared" si="320"/>
        <v>-764.90890000000002</v>
      </c>
      <c r="BW129" s="6">
        <f t="shared" si="320"/>
        <v>-764.90890000000002</v>
      </c>
      <c r="BX129" s="6">
        <f t="shared" si="320"/>
        <v>-764.90890000000002</v>
      </c>
      <c r="BY129" s="6">
        <f t="shared" ref="BY129:CU129" si="323">BM91</f>
        <v>-764.90890000000002</v>
      </c>
      <c r="BZ129" s="6">
        <f t="shared" si="323"/>
        <v>-764.90890000000002</v>
      </c>
      <c r="CA129" s="6">
        <f t="shared" si="323"/>
        <v>-764.90890000000002</v>
      </c>
      <c r="CB129" s="6">
        <f t="shared" si="323"/>
        <v>-764.90890000000002</v>
      </c>
      <c r="CC129" s="6">
        <f t="shared" si="323"/>
        <v>-764.90890000000002</v>
      </c>
      <c r="CD129" s="6">
        <f t="shared" si="323"/>
        <v>-764.90890000000002</v>
      </c>
      <c r="CE129" s="6">
        <f t="shared" si="323"/>
        <v>-764.90890000000002</v>
      </c>
      <c r="CF129" s="6">
        <f t="shared" si="323"/>
        <v>-764.90890000000002</v>
      </c>
      <c r="CG129" s="6">
        <f t="shared" si="323"/>
        <v>-764.90890000000002</v>
      </c>
      <c r="CH129" s="6">
        <f t="shared" si="323"/>
        <v>-787.85616700000003</v>
      </c>
      <c r="CI129" s="6">
        <f t="shared" si="323"/>
        <v>-787.85616700000003</v>
      </c>
      <c r="CJ129" s="6">
        <f t="shared" si="323"/>
        <v>-787.85616700000003</v>
      </c>
      <c r="CK129" s="6">
        <f t="shared" si="323"/>
        <v>-787.85616700000003</v>
      </c>
      <c r="CL129" s="6">
        <f t="shared" si="323"/>
        <v>-787.85616700000003</v>
      </c>
      <c r="CM129" s="6">
        <f t="shared" si="323"/>
        <v>-787.85616700000003</v>
      </c>
      <c r="CN129" s="6">
        <f t="shared" si="323"/>
        <v>-787.85616700000003</v>
      </c>
      <c r="CO129" s="6">
        <f t="shared" si="323"/>
        <v>-787.85616700000003</v>
      </c>
      <c r="CP129" s="6">
        <f t="shared" si="323"/>
        <v>-787.85616700000003</v>
      </c>
      <c r="CQ129" s="6">
        <f t="shared" si="323"/>
        <v>-787.85616700000003</v>
      </c>
      <c r="CR129" s="6">
        <f t="shared" si="323"/>
        <v>-787.85616700000003</v>
      </c>
      <c r="CS129" s="6">
        <f t="shared" si="323"/>
        <v>-787.85616700000003</v>
      </c>
      <c r="CT129" s="6">
        <f t="shared" si="323"/>
        <v>0</v>
      </c>
      <c r="CU129" s="6">
        <f t="shared" si="323"/>
        <v>0</v>
      </c>
      <c r="CV129" s="7">
        <f>CJ91</f>
        <v>0</v>
      </c>
    </row>
    <row r="130" spans="1:100" s="1" customFormat="1" ht="16.8" customHeight="1" outlineLevel="1" x14ac:dyDescent="0.2">
      <c r="A130" s="274"/>
      <c r="B130" s="12" t="s">
        <v>61</v>
      </c>
      <c r="C130" s="61">
        <f>SUM(D130:DM130)/SUM($D127:DM127)</f>
        <v>-0.08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6">
        <v>0</v>
      </c>
      <c r="Q130" s="6">
        <f t="shared" si="315"/>
        <v>0</v>
      </c>
      <c r="R130" s="6">
        <f t="shared" si="315"/>
        <v>0</v>
      </c>
      <c r="S130" s="6">
        <f t="shared" si="315"/>
        <v>0</v>
      </c>
      <c r="T130" s="6">
        <f t="shared" si="315"/>
        <v>0</v>
      </c>
      <c r="U130" s="6">
        <f t="shared" si="315"/>
        <v>0</v>
      </c>
      <c r="V130" s="6">
        <f t="shared" si="315"/>
        <v>0</v>
      </c>
      <c r="W130" s="6">
        <f t="shared" si="315"/>
        <v>0</v>
      </c>
      <c r="X130" s="6">
        <f t="shared" si="315"/>
        <v>0</v>
      </c>
      <c r="Y130" s="6">
        <f t="shared" si="315"/>
        <v>0</v>
      </c>
      <c r="Z130" s="6">
        <f t="shared" si="315"/>
        <v>0</v>
      </c>
      <c r="AA130" s="6">
        <f t="shared" si="316"/>
        <v>0</v>
      </c>
      <c r="AB130" s="6">
        <f t="shared" si="316"/>
        <v>0</v>
      </c>
      <c r="AC130" s="6">
        <f t="shared" si="316"/>
        <v>0</v>
      </c>
      <c r="AD130" s="6">
        <f t="shared" si="316"/>
        <v>0</v>
      </c>
      <c r="AE130" s="6">
        <f t="shared" si="316"/>
        <v>0</v>
      </c>
      <c r="AF130" s="6">
        <f t="shared" si="316"/>
        <v>0</v>
      </c>
      <c r="AG130" s="6">
        <f t="shared" si="316"/>
        <v>0</v>
      </c>
      <c r="AH130" s="6">
        <f t="shared" si="316"/>
        <v>0</v>
      </c>
      <c r="AI130" s="6">
        <f t="shared" si="316"/>
        <v>0</v>
      </c>
      <c r="AJ130" s="6">
        <f t="shared" si="316"/>
        <v>0</v>
      </c>
      <c r="AK130" s="6">
        <f t="shared" si="317"/>
        <v>-1600</v>
      </c>
      <c r="AL130" s="6">
        <f t="shared" si="317"/>
        <v>-1120</v>
      </c>
      <c r="AM130" s="6">
        <f t="shared" si="317"/>
        <v>-1120</v>
      </c>
      <c r="AN130" s="6">
        <f t="shared" si="317"/>
        <v>-1120</v>
      </c>
      <c r="AO130" s="6">
        <f t="shared" si="317"/>
        <v>-1120</v>
      </c>
      <c r="AP130" s="6">
        <f t="shared" si="317"/>
        <v>-1120</v>
      </c>
      <c r="AQ130" s="6">
        <f t="shared" si="317"/>
        <v>-1120</v>
      </c>
      <c r="AR130" s="6">
        <f t="shared" si="317"/>
        <v>-1120</v>
      </c>
      <c r="AS130" s="6">
        <f t="shared" si="317"/>
        <v>-1120</v>
      </c>
      <c r="AT130" s="6">
        <f t="shared" si="317"/>
        <v>-1120</v>
      </c>
      <c r="AU130" s="6">
        <f t="shared" si="318"/>
        <v>-1120</v>
      </c>
      <c r="AV130" s="6">
        <f t="shared" si="318"/>
        <v>-1120</v>
      </c>
      <c r="AW130" s="6">
        <f t="shared" si="318"/>
        <v>-1120</v>
      </c>
      <c r="AX130" s="6">
        <f t="shared" si="318"/>
        <v>-1153.6000000000001</v>
      </c>
      <c r="AY130" s="6">
        <f t="shared" si="318"/>
        <v>-1153.6000000000001</v>
      </c>
      <c r="AZ130" s="6">
        <f t="shared" si="318"/>
        <v>-1153.6000000000001</v>
      </c>
      <c r="BA130" s="6">
        <f t="shared" si="318"/>
        <v>-1153.6000000000001</v>
      </c>
      <c r="BB130" s="6">
        <f t="shared" si="318"/>
        <v>-1153.6000000000001</v>
      </c>
      <c r="BC130" s="6">
        <f t="shared" si="318"/>
        <v>-1153.6000000000001</v>
      </c>
      <c r="BD130" s="6">
        <f t="shared" si="318"/>
        <v>-1153.6000000000001</v>
      </c>
      <c r="BE130" s="6">
        <f t="shared" si="319"/>
        <v>-1153.6000000000001</v>
      </c>
      <c r="BF130" s="6">
        <f t="shared" si="319"/>
        <v>-1153.6000000000001</v>
      </c>
      <c r="BG130" s="6">
        <f t="shared" si="319"/>
        <v>-1153.6000000000001</v>
      </c>
      <c r="BH130" s="6">
        <f t="shared" si="319"/>
        <v>-1153.6000000000001</v>
      </c>
      <c r="BI130" s="6">
        <f t="shared" si="319"/>
        <v>-1153.6000000000001</v>
      </c>
      <c r="BJ130" s="6">
        <f t="shared" si="319"/>
        <v>-1188.2080000000001</v>
      </c>
      <c r="BK130" s="6">
        <f t="shared" si="319"/>
        <v>-1188.2080000000001</v>
      </c>
      <c r="BL130" s="6">
        <f t="shared" si="319"/>
        <v>-1188.2080000000001</v>
      </c>
      <c r="BM130" s="6">
        <f t="shared" si="319"/>
        <v>-1188.2080000000001</v>
      </c>
      <c r="BN130" s="6">
        <f t="shared" si="319"/>
        <v>-1188.2080000000001</v>
      </c>
      <c r="BO130" s="6">
        <f t="shared" si="320"/>
        <v>-1188.2080000000001</v>
      </c>
      <c r="BP130" s="6">
        <f t="shared" si="320"/>
        <v>-1188.2080000000001</v>
      </c>
      <c r="BQ130" s="6">
        <f t="shared" si="320"/>
        <v>-1188.2080000000001</v>
      </c>
      <c r="BR130" s="6">
        <f t="shared" si="320"/>
        <v>-1188.2080000000001</v>
      </c>
      <c r="BS130" s="6">
        <f t="shared" si="320"/>
        <v>-1188.2080000000001</v>
      </c>
      <c r="BT130" s="6">
        <f t="shared" si="320"/>
        <v>-1188.2080000000001</v>
      </c>
      <c r="BU130" s="6">
        <f t="shared" si="320"/>
        <v>-1188.2080000000001</v>
      </c>
      <c r="BV130" s="6">
        <f t="shared" si="320"/>
        <v>-1223.8542400000001</v>
      </c>
      <c r="BW130" s="6">
        <f t="shared" si="320"/>
        <v>-1223.8542400000001</v>
      </c>
      <c r="BX130" s="6">
        <f t="shared" si="320"/>
        <v>-1223.8542400000001</v>
      </c>
      <c r="BY130" s="6">
        <f t="shared" ref="BY130:CU130" si="324">BM92</f>
        <v>-1223.8542400000001</v>
      </c>
      <c r="BZ130" s="6">
        <f t="shared" si="324"/>
        <v>-1223.8542400000001</v>
      </c>
      <c r="CA130" s="6">
        <f t="shared" si="324"/>
        <v>-1223.8542400000001</v>
      </c>
      <c r="CB130" s="6">
        <f t="shared" si="324"/>
        <v>-1223.8542400000001</v>
      </c>
      <c r="CC130" s="6">
        <f t="shared" si="324"/>
        <v>-1223.8542400000001</v>
      </c>
      <c r="CD130" s="6">
        <f t="shared" si="324"/>
        <v>-1223.8542400000001</v>
      </c>
      <c r="CE130" s="6">
        <f t="shared" si="324"/>
        <v>-1223.8542400000001</v>
      </c>
      <c r="CF130" s="6">
        <f t="shared" si="324"/>
        <v>-1223.8542400000001</v>
      </c>
      <c r="CG130" s="6">
        <f t="shared" si="324"/>
        <v>-1223.8542400000001</v>
      </c>
      <c r="CH130" s="6">
        <f t="shared" si="324"/>
        <v>-1260.5698672000001</v>
      </c>
      <c r="CI130" s="6">
        <f t="shared" si="324"/>
        <v>-1260.5698672000001</v>
      </c>
      <c r="CJ130" s="6">
        <f t="shared" si="324"/>
        <v>-1260.5698672000001</v>
      </c>
      <c r="CK130" s="6">
        <f t="shared" si="324"/>
        <v>-1260.5698672000001</v>
      </c>
      <c r="CL130" s="6">
        <f t="shared" si="324"/>
        <v>-1260.5698672000001</v>
      </c>
      <c r="CM130" s="6">
        <f t="shared" si="324"/>
        <v>-1260.5698672000001</v>
      </c>
      <c r="CN130" s="6">
        <f t="shared" si="324"/>
        <v>-1260.5698672000001</v>
      </c>
      <c r="CO130" s="6">
        <f t="shared" si="324"/>
        <v>-1260.5698672000001</v>
      </c>
      <c r="CP130" s="6">
        <f t="shared" si="324"/>
        <v>-1260.5698672000001</v>
      </c>
      <c r="CQ130" s="6">
        <f t="shared" si="324"/>
        <v>-1260.5698672000001</v>
      </c>
      <c r="CR130" s="6">
        <f t="shared" si="324"/>
        <v>-1260.5698672000001</v>
      </c>
      <c r="CS130" s="6">
        <f t="shared" si="324"/>
        <v>-1260.5698672000001</v>
      </c>
      <c r="CT130" s="6">
        <f t="shared" si="324"/>
        <v>0</v>
      </c>
      <c r="CU130" s="6">
        <f t="shared" si="324"/>
        <v>0</v>
      </c>
      <c r="CV130" s="7">
        <f>CJ92</f>
        <v>0</v>
      </c>
    </row>
    <row r="131" spans="1:100" s="1" customFormat="1" ht="16.8" customHeight="1" outlineLevel="1" thickBot="1" x14ac:dyDescent="0.25">
      <c r="A131" s="274">
        <f>NPV((1+'Budget New Projetcts'!$C$7)^(1/12)-1,'Cashflow New Projects'!D131:CV131)</f>
        <v>243005.27727741221</v>
      </c>
      <c r="B131" s="5" t="s">
        <v>62</v>
      </c>
      <c r="C131" s="61">
        <f>SUM(D131:DM131)/SUM($D127:DM127)</f>
        <v>0.43137215846257376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6">
        <v>0</v>
      </c>
      <c r="Q131" s="6">
        <f t="shared" si="315"/>
        <v>0</v>
      </c>
      <c r="R131" s="6">
        <f t="shared" si="315"/>
        <v>0</v>
      </c>
      <c r="S131" s="6">
        <f t="shared" si="315"/>
        <v>0</v>
      </c>
      <c r="T131" s="6">
        <f t="shared" si="315"/>
        <v>0</v>
      </c>
      <c r="U131" s="6">
        <f t="shared" si="315"/>
        <v>0</v>
      </c>
      <c r="V131" s="6">
        <f t="shared" si="315"/>
        <v>0</v>
      </c>
      <c r="W131" s="6">
        <f t="shared" si="315"/>
        <v>0</v>
      </c>
      <c r="X131" s="6">
        <f t="shared" si="315"/>
        <v>0</v>
      </c>
      <c r="Y131" s="6">
        <f t="shared" si="315"/>
        <v>0</v>
      </c>
      <c r="Z131" s="6">
        <f t="shared" si="315"/>
        <v>0</v>
      </c>
      <c r="AA131" s="6">
        <f t="shared" si="316"/>
        <v>0</v>
      </c>
      <c r="AB131" s="6">
        <f t="shared" si="316"/>
        <v>0</v>
      </c>
      <c r="AC131" s="6">
        <f t="shared" si="316"/>
        <v>0</v>
      </c>
      <c r="AD131" s="6">
        <f t="shared" si="316"/>
        <v>0</v>
      </c>
      <c r="AE131" s="6">
        <f t="shared" si="316"/>
        <v>0</v>
      </c>
      <c r="AF131" s="6">
        <f t="shared" si="316"/>
        <v>0</v>
      </c>
      <c r="AG131" s="6">
        <f t="shared" si="316"/>
        <v>0</v>
      </c>
      <c r="AH131" s="6">
        <f t="shared" si="316"/>
        <v>0</v>
      </c>
      <c r="AI131" s="6">
        <f t="shared" si="316"/>
        <v>0</v>
      </c>
      <c r="AJ131" s="6">
        <f t="shared" si="316"/>
        <v>0</v>
      </c>
      <c r="AK131" s="6">
        <f t="shared" si="317"/>
        <v>-382600</v>
      </c>
      <c r="AL131" s="6">
        <f t="shared" si="317"/>
        <v>12180</v>
      </c>
      <c r="AM131" s="6">
        <f t="shared" si="317"/>
        <v>12180</v>
      </c>
      <c r="AN131" s="6">
        <f t="shared" si="317"/>
        <v>12180</v>
      </c>
      <c r="AO131" s="6">
        <f t="shared" si="317"/>
        <v>12180</v>
      </c>
      <c r="AP131" s="6">
        <f t="shared" si="317"/>
        <v>12180</v>
      </c>
      <c r="AQ131" s="6">
        <f t="shared" si="317"/>
        <v>12180</v>
      </c>
      <c r="AR131" s="6">
        <f t="shared" si="317"/>
        <v>12180</v>
      </c>
      <c r="AS131" s="6">
        <f t="shared" si="317"/>
        <v>12180</v>
      </c>
      <c r="AT131" s="6">
        <f t="shared" si="317"/>
        <v>12180</v>
      </c>
      <c r="AU131" s="6">
        <f t="shared" si="318"/>
        <v>12180</v>
      </c>
      <c r="AV131" s="6">
        <f t="shared" si="318"/>
        <v>12180</v>
      </c>
      <c r="AW131" s="6">
        <f t="shared" si="318"/>
        <v>12180</v>
      </c>
      <c r="AX131" s="6">
        <f t="shared" si="318"/>
        <v>12545.4</v>
      </c>
      <c r="AY131" s="6">
        <f t="shared" si="318"/>
        <v>12545.4</v>
      </c>
      <c r="AZ131" s="6">
        <f t="shared" si="318"/>
        <v>12545.4</v>
      </c>
      <c r="BA131" s="6">
        <f t="shared" si="318"/>
        <v>12545.4</v>
      </c>
      <c r="BB131" s="6">
        <f t="shared" si="318"/>
        <v>12545.4</v>
      </c>
      <c r="BC131" s="6">
        <f t="shared" si="318"/>
        <v>12545.4</v>
      </c>
      <c r="BD131" s="6">
        <f t="shared" si="318"/>
        <v>12545.4</v>
      </c>
      <c r="BE131" s="6">
        <f t="shared" si="319"/>
        <v>12545.4</v>
      </c>
      <c r="BF131" s="6">
        <f t="shared" si="319"/>
        <v>12545.4</v>
      </c>
      <c r="BG131" s="6">
        <f t="shared" si="319"/>
        <v>12545.4</v>
      </c>
      <c r="BH131" s="6">
        <f t="shared" si="319"/>
        <v>12545.4</v>
      </c>
      <c r="BI131" s="6">
        <f t="shared" si="319"/>
        <v>12545.4</v>
      </c>
      <c r="BJ131" s="6">
        <f t="shared" si="319"/>
        <v>12921.762000000001</v>
      </c>
      <c r="BK131" s="6">
        <f t="shared" si="319"/>
        <v>12921.762000000001</v>
      </c>
      <c r="BL131" s="6">
        <f t="shared" si="319"/>
        <v>12921.762000000001</v>
      </c>
      <c r="BM131" s="6">
        <f t="shared" si="319"/>
        <v>12921.762000000001</v>
      </c>
      <c r="BN131" s="6">
        <f t="shared" si="319"/>
        <v>12921.762000000001</v>
      </c>
      <c r="BO131" s="6">
        <f t="shared" si="320"/>
        <v>12921.762000000001</v>
      </c>
      <c r="BP131" s="6">
        <f t="shared" si="320"/>
        <v>12921.762000000001</v>
      </c>
      <c r="BQ131" s="6">
        <f t="shared" si="320"/>
        <v>12921.762000000001</v>
      </c>
      <c r="BR131" s="6">
        <f t="shared" si="320"/>
        <v>12921.762000000001</v>
      </c>
      <c r="BS131" s="6">
        <f t="shared" si="320"/>
        <v>12921.762000000001</v>
      </c>
      <c r="BT131" s="6">
        <f t="shared" si="320"/>
        <v>12921.762000000001</v>
      </c>
      <c r="BU131" s="6">
        <f t="shared" si="320"/>
        <v>12921.762000000001</v>
      </c>
      <c r="BV131" s="6">
        <f t="shared" si="320"/>
        <v>13309.414859999999</v>
      </c>
      <c r="BW131" s="6">
        <f t="shared" si="320"/>
        <v>13309.414859999999</v>
      </c>
      <c r="BX131" s="6">
        <f t="shared" si="320"/>
        <v>13309.414859999999</v>
      </c>
      <c r="BY131" s="6">
        <f t="shared" ref="BY131:CU131" si="325">BM93</f>
        <v>13309.414859999999</v>
      </c>
      <c r="BZ131" s="6">
        <f t="shared" si="325"/>
        <v>13309.414859999999</v>
      </c>
      <c r="CA131" s="6">
        <f t="shared" si="325"/>
        <v>13309.414859999999</v>
      </c>
      <c r="CB131" s="6">
        <f t="shared" si="325"/>
        <v>13309.414859999999</v>
      </c>
      <c r="CC131" s="6">
        <f t="shared" si="325"/>
        <v>13309.414859999999</v>
      </c>
      <c r="CD131" s="6">
        <f t="shared" si="325"/>
        <v>13309.414859999999</v>
      </c>
      <c r="CE131" s="6">
        <f t="shared" si="325"/>
        <v>13309.414859999999</v>
      </c>
      <c r="CF131" s="6">
        <f t="shared" si="325"/>
        <v>13309.414859999999</v>
      </c>
      <c r="CG131" s="6">
        <f t="shared" si="325"/>
        <v>13309.414859999999</v>
      </c>
      <c r="CH131" s="6">
        <f t="shared" si="325"/>
        <v>13708.6973058</v>
      </c>
      <c r="CI131" s="6">
        <f t="shared" si="325"/>
        <v>13708.6973058</v>
      </c>
      <c r="CJ131" s="6">
        <f t="shared" si="325"/>
        <v>13708.6973058</v>
      </c>
      <c r="CK131" s="6">
        <f t="shared" si="325"/>
        <v>13708.6973058</v>
      </c>
      <c r="CL131" s="6">
        <f t="shared" si="325"/>
        <v>13708.6973058</v>
      </c>
      <c r="CM131" s="6">
        <f t="shared" si="325"/>
        <v>13708.6973058</v>
      </c>
      <c r="CN131" s="6">
        <f t="shared" si="325"/>
        <v>13708.6973058</v>
      </c>
      <c r="CO131" s="6">
        <f t="shared" si="325"/>
        <v>13708.6973058</v>
      </c>
      <c r="CP131" s="6">
        <f t="shared" si="325"/>
        <v>13708.6973058</v>
      </c>
      <c r="CQ131" s="6">
        <f t="shared" si="325"/>
        <v>13708.6973058</v>
      </c>
      <c r="CR131" s="6">
        <f t="shared" si="325"/>
        <v>13708.6973058</v>
      </c>
      <c r="CS131" s="6">
        <f t="shared" si="325"/>
        <v>13708.6973058</v>
      </c>
      <c r="CT131" s="6">
        <f t="shared" si="325"/>
        <v>0</v>
      </c>
      <c r="CU131" s="6">
        <f t="shared" si="325"/>
        <v>0</v>
      </c>
      <c r="CV131" s="7">
        <f>CJ93</f>
        <v>0</v>
      </c>
    </row>
    <row r="132" spans="1:100" s="1" customFormat="1" ht="16.8" customHeight="1" outlineLevel="1" thickBot="1" x14ac:dyDescent="0.25">
      <c r="A132" s="274"/>
      <c r="B132" s="227" t="s">
        <v>121</v>
      </c>
      <c r="C132" s="228"/>
      <c r="D132" s="228" t="s">
        <v>63</v>
      </c>
      <c r="E132" s="228">
        <v>43831</v>
      </c>
      <c r="F132" s="228">
        <v>43862</v>
      </c>
      <c r="G132" s="228">
        <v>43891</v>
      </c>
      <c r="H132" s="228">
        <v>43922</v>
      </c>
      <c r="I132" s="228">
        <v>43952</v>
      </c>
      <c r="J132" s="228">
        <v>43983</v>
      </c>
      <c r="K132" s="228">
        <v>44013</v>
      </c>
      <c r="L132" s="228">
        <v>44044</v>
      </c>
      <c r="M132" s="228">
        <v>44075</v>
      </c>
      <c r="N132" s="228">
        <v>44105</v>
      </c>
      <c r="O132" s="228">
        <v>44136</v>
      </c>
      <c r="P132" s="228">
        <v>44166</v>
      </c>
      <c r="Q132" s="228">
        <v>44197</v>
      </c>
      <c r="R132" s="228">
        <v>44228</v>
      </c>
      <c r="S132" s="228">
        <v>44256</v>
      </c>
      <c r="T132" s="228">
        <v>44287</v>
      </c>
      <c r="U132" s="228">
        <v>44317</v>
      </c>
      <c r="V132" s="228">
        <v>44348</v>
      </c>
      <c r="W132" s="228">
        <v>44378</v>
      </c>
      <c r="X132" s="228">
        <v>44409</v>
      </c>
      <c r="Y132" s="228">
        <v>44440</v>
      </c>
      <c r="Z132" s="228">
        <v>44470</v>
      </c>
      <c r="AA132" s="228">
        <v>44501</v>
      </c>
      <c r="AB132" s="228">
        <v>44531</v>
      </c>
      <c r="AC132" s="228">
        <v>44562</v>
      </c>
      <c r="AD132" s="228">
        <v>44593</v>
      </c>
      <c r="AE132" s="228">
        <v>44621</v>
      </c>
      <c r="AF132" s="228">
        <v>44652</v>
      </c>
      <c r="AG132" s="228">
        <v>44682</v>
      </c>
      <c r="AH132" s="228">
        <v>44713</v>
      </c>
      <c r="AI132" s="228">
        <v>44743</v>
      </c>
      <c r="AJ132" s="228">
        <v>44774</v>
      </c>
      <c r="AK132" s="228">
        <v>44805</v>
      </c>
      <c r="AL132" s="228">
        <v>44835</v>
      </c>
      <c r="AM132" s="228">
        <v>44866</v>
      </c>
      <c r="AN132" s="228">
        <v>44896</v>
      </c>
      <c r="AO132" s="228">
        <v>44927</v>
      </c>
      <c r="AP132" s="228">
        <v>44958</v>
      </c>
      <c r="AQ132" s="228">
        <v>44986</v>
      </c>
      <c r="AR132" s="228">
        <v>45017</v>
      </c>
      <c r="AS132" s="228">
        <v>45047</v>
      </c>
      <c r="AT132" s="228">
        <v>45078</v>
      </c>
      <c r="AU132" s="228">
        <v>45108</v>
      </c>
      <c r="AV132" s="228">
        <v>45139</v>
      </c>
      <c r="AW132" s="228">
        <v>45170</v>
      </c>
      <c r="AX132" s="228">
        <v>45200</v>
      </c>
      <c r="AY132" s="228">
        <v>45231</v>
      </c>
      <c r="AZ132" s="228">
        <v>45261</v>
      </c>
      <c r="BA132" s="228">
        <v>45292</v>
      </c>
      <c r="BB132" s="228">
        <v>45323</v>
      </c>
      <c r="BC132" s="228">
        <v>45352</v>
      </c>
      <c r="BD132" s="228">
        <v>45383</v>
      </c>
      <c r="BE132" s="228">
        <v>45413</v>
      </c>
      <c r="BF132" s="228">
        <v>45444</v>
      </c>
      <c r="BG132" s="228">
        <v>45474</v>
      </c>
      <c r="BH132" s="228">
        <v>45505</v>
      </c>
      <c r="BI132" s="228">
        <v>45536</v>
      </c>
      <c r="BJ132" s="228">
        <v>45566</v>
      </c>
      <c r="BK132" s="228">
        <v>45597</v>
      </c>
      <c r="BL132" s="228">
        <v>45627</v>
      </c>
      <c r="BM132" s="228">
        <v>45658</v>
      </c>
      <c r="BN132" s="228">
        <v>45689</v>
      </c>
      <c r="BO132" s="228">
        <v>45717</v>
      </c>
      <c r="BP132" s="228">
        <v>45748</v>
      </c>
      <c r="BQ132" s="228">
        <v>45778</v>
      </c>
      <c r="BR132" s="228">
        <v>45809</v>
      </c>
      <c r="BS132" s="228">
        <v>45839</v>
      </c>
      <c r="BT132" s="228">
        <v>45870</v>
      </c>
      <c r="BU132" s="228">
        <v>45901</v>
      </c>
      <c r="BV132" s="228">
        <v>45931</v>
      </c>
      <c r="BW132" s="228">
        <v>45962</v>
      </c>
      <c r="BX132" s="228">
        <v>45992</v>
      </c>
      <c r="BY132" s="228">
        <v>46023</v>
      </c>
      <c r="BZ132" s="228">
        <v>46054</v>
      </c>
      <c r="CA132" s="228">
        <v>46082</v>
      </c>
      <c r="CB132" s="228">
        <v>46113</v>
      </c>
      <c r="CC132" s="228">
        <v>46143</v>
      </c>
      <c r="CD132" s="228">
        <v>46174</v>
      </c>
      <c r="CE132" s="228">
        <v>46204</v>
      </c>
      <c r="CF132" s="228">
        <v>46235</v>
      </c>
      <c r="CG132" s="228">
        <v>46266</v>
      </c>
      <c r="CH132" s="228">
        <v>46296</v>
      </c>
      <c r="CI132" s="228">
        <v>46327</v>
      </c>
      <c r="CJ132" s="228">
        <v>46357</v>
      </c>
      <c r="CK132" s="228">
        <v>46388</v>
      </c>
      <c r="CL132" s="228">
        <v>46419</v>
      </c>
      <c r="CM132" s="228">
        <v>46447</v>
      </c>
      <c r="CN132" s="228">
        <v>46478</v>
      </c>
      <c r="CO132" s="228">
        <v>46508</v>
      </c>
      <c r="CP132" s="228">
        <v>46539</v>
      </c>
      <c r="CQ132" s="228">
        <v>46569</v>
      </c>
      <c r="CR132" s="228">
        <v>46600</v>
      </c>
      <c r="CS132" s="228">
        <v>46631</v>
      </c>
      <c r="CT132" s="228">
        <v>46661</v>
      </c>
      <c r="CU132" s="228">
        <v>46692</v>
      </c>
      <c r="CV132" s="250">
        <v>46722</v>
      </c>
    </row>
    <row r="133" spans="1:100" s="1" customFormat="1" ht="16.8" customHeight="1" outlineLevel="1" x14ac:dyDescent="0.2">
      <c r="A133" s="274"/>
      <c r="B133" s="5" t="s">
        <v>58</v>
      </c>
      <c r="C133" s="61">
        <f>SUM(D133:DM133)/SUM($D133:DM133)</f>
        <v>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6">
        <v>0</v>
      </c>
      <c r="Q133" s="6">
        <f t="shared" ref="Q133:Z137" si="326">E95</f>
        <v>0</v>
      </c>
      <c r="R133" s="6">
        <f t="shared" si="326"/>
        <v>0</v>
      </c>
      <c r="S133" s="6">
        <f t="shared" si="326"/>
        <v>0</v>
      </c>
      <c r="T133" s="6">
        <f t="shared" si="326"/>
        <v>0</v>
      </c>
      <c r="U133" s="6">
        <f t="shared" si="326"/>
        <v>0</v>
      </c>
      <c r="V133" s="6">
        <f t="shared" si="326"/>
        <v>0</v>
      </c>
      <c r="W133" s="6">
        <f t="shared" si="326"/>
        <v>0</v>
      </c>
      <c r="X133" s="6">
        <f t="shared" si="326"/>
        <v>0</v>
      </c>
      <c r="Y133" s="6">
        <f t="shared" si="326"/>
        <v>0</v>
      </c>
      <c r="Z133" s="6">
        <f t="shared" si="326"/>
        <v>0</v>
      </c>
      <c r="AA133" s="6">
        <f t="shared" ref="AA133:AJ137" si="327">O95</f>
        <v>0</v>
      </c>
      <c r="AB133" s="6">
        <f t="shared" si="327"/>
        <v>0</v>
      </c>
      <c r="AC133" s="6">
        <f t="shared" si="327"/>
        <v>0</v>
      </c>
      <c r="AD133" s="6">
        <f t="shared" si="327"/>
        <v>0</v>
      </c>
      <c r="AE133" s="6">
        <f t="shared" si="327"/>
        <v>0</v>
      </c>
      <c r="AF133" s="6">
        <f t="shared" si="327"/>
        <v>0</v>
      </c>
      <c r="AG133" s="6">
        <f t="shared" si="327"/>
        <v>0</v>
      </c>
      <c r="AH133" s="6">
        <f t="shared" si="327"/>
        <v>0</v>
      </c>
      <c r="AI133" s="6">
        <f t="shared" si="327"/>
        <v>0</v>
      </c>
      <c r="AJ133" s="6">
        <f t="shared" si="327"/>
        <v>0</v>
      </c>
      <c r="AK133" s="6">
        <f t="shared" ref="AK133:AT137" si="328">Y95</f>
        <v>0</v>
      </c>
      <c r="AL133" s="6">
        <f t="shared" si="328"/>
        <v>0</v>
      </c>
      <c r="AM133" s="6">
        <f t="shared" si="328"/>
        <v>10000</v>
      </c>
      <c r="AN133" s="6">
        <f t="shared" si="328"/>
        <v>7000</v>
      </c>
      <c r="AO133" s="6">
        <f t="shared" si="328"/>
        <v>7000</v>
      </c>
      <c r="AP133" s="6">
        <f t="shared" si="328"/>
        <v>7000</v>
      </c>
      <c r="AQ133" s="6">
        <f t="shared" si="328"/>
        <v>7000</v>
      </c>
      <c r="AR133" s="6">
        <f t="shared" si="328"/>
        <v>7000</v>
      </c>
      <c r="AS133" s="6">
        <f t="shared" si="328"/>
        <v>7000</v>
      </c>
      <c r="AT133" s="6">
        <f t="shared" si="328"/>
        <v>7000</v>
      </c>
      <c r="AU133" s="6">
        <f t="shared" ref="AU133:BD137" si="329">AI95</f>
        <v>7000</v>
      </c>
      <c r="AV133" s="6">
        <f t="shared" si="329"/>
        <v>7000</v>
      </c>
      <c r="AW133" s="6">
        <f t="shared" si="329"/>
        <v>7000</v>
      </c>
      <c r="AX133" s="6">
        <f t="shared" si="329"/>
        <v>7000</v>
      </c>
      <c r="AY133" s="6">
        <f t="shared" si="329"/>
        <v>7000</v>
      </c>
      <c r="AZ133" s="6">
        <f t="shared" si="329"/>
        <v>7210</v>
      </c>
      <c r="BA133" s="6">
        <f t="shared" si="329"/>
        <v>7210</v>
      </c>
      <c r="BB133" s="6">
        <f t="shared" si="329"/>
        <v>7210</v>
      </c>
      <c r="BC133" s="6">
        <f t="shared" si="329"/>
        <v>7210</v>
      </c>
      <c r="BD133" s="6">
        <f t="shared" si="329"/>
        <v>7210</v>
      </c>
      <c r="BE133" s="6">
        <f t="shared" ref="BE133:BN137" si="330">AS95</f>
        <v>7210</v>
      </c>
      <c r="BF133" s="6">
        <f t="shared" si="330"/>
        <v>7210</v>
      </c>
      <c r="BG133" s="6">
        <f t="shared" si="330"/>
        <v>7210</v>
      </c>
      <c r="BH133" s="6">
        <f t="shared" si="330"/>
        <v>7210</v>
      </c>
      <c r="BI133" s="6">
        <f t="shared" si="330"/>
        <v>7210</v>
      </c>
      <c r="BJ133" s="6">
        <f t="shared" si="330"/>
        <v>7210</v>
      </c>
      <c r="BK133" s="6">
        <f t="shared" si="330"/>
        <v>7210</v>
      </c>
      <c r="BL133" s="6">
        <f t="shared" si="330"/>
        <v>7426.3</v>
      </c>
      <c r="BM133" s="6">
        <f t="shared" si="330"/>
        <v>7426.3</v>
      </c>
      <c r="BN133" s="6">
        <f t="shared" si="330"/>
        <v>7426.3</v>
      </c>
      <c r="BO133" s="6">
        <f t="shared" ref="BO133:BX137" si="331">BC95</f>
        <v>7426.3</v>
      </c>
      <c r="BP133" s="6">
        <f t="shared" si="331"/>
        <v>7426.3</v>
      </c>
      <c r="BQ133" s="6">
        <f t="shared" si="331"/>
        <v>7426.3</v>
      </c>
      <c r="BR133" s="6">
        <f t="shared" si="331"/>
        <v>7426.3</v>
      </c>
      <c r="BS133" s="6">
        <f t="shared" si="331"/>
        <v>7426.3</v>
      </c>
      <c r="BT133" s="6">
        <f t="shared" si="331"/>
        <v>7426.3</v>
      </c>
      <c r="BU133" s="6">
        <f t="shared" si="331"/>
        <v>7426.3</v>
      </c>
      <c r="BV133" s="6">
        <f t="shared" si="331"/>
        <v>7426.3</v>
      </c>
      <c r="BW133" s="6">
        <f t="shared" si="331"/>
        <v>7426.3</v>
      </c>
      <c r="BX133" s="6">
        <f t="shared" si="331"/>
        <v>7649.0889999999999</v>
      </c>
      <c r="BY133" s="6">
        <f t="shared" ref="BY133:CU133" si="332">BM95</f>
        <v>7649.0889999999999</v>
      </c>
      <c r="BZ133" s="6">
        <f t="shared" si="332"/>
        <v>7649.0889999999999</v>
      </c>
      <c r="CA133" s="6">
        <f t="shared" si="332"/>
        <v>7649.0889999999999</v>
      </c>
      <c r="CB133" s="6">
        <f t="shared" si="332"/>
        <v>7649.0889999999999</v>
      </c>
      <c r="CC133" s="6">
        <f t="shared" si="332"/>
        <v>7649.0889999999999</v>
      </c>
      <c r="CD133" s="6">
        <f t="shared" si="332"/>
        <v>7649.0889999999999</v>
      </c>
      <c r="CE133" s="6">
        <f t="shared" si="332"/>
        <v>7649.0889999999999</v>
      </c>
      <c r="CF133" s="6">
        <f t="shared" si="332"/>
        <v>7649.0889999999999</v>
      </c>
      <c r="CG133" s="6">
        <f t="shared" si="332"/>
        <v>7649.0889999999999</v>
      </c>
      <c r="CH133" s="6">
        <f t="shared" si="332"/>
        <v>7649.0889999999999</v>
      </c>
      <c r="CI133" s="6">
        <f t="shared" si="332"/>
        <v>7649.0889999999999</v>
      </c>
      <c r="CJ133" s="6">
        <f t="shared" si="332"/>
        <v>7878.56167</v>
      </c>
      <c r="CK133" s="6">
        <f t="shared" si="332"/>
        <v>7878.56167</v>
      </c>
      <c r="CL133" s="6">
        <f t="shared" si="332"/>
        <v>7878.56167</v>
      </c>
      <c r="CM133" s="6">
        <f t="shared" si="332"/>
        <v>7878.56167</v>
      </c>
      <c r="CN133" s="6">
        <f t="shared" si="332"/>
        <v>7878.56167</v>
      </c>
      <c r="CO133" s="6">
        <f t="shared" si="332"/>
        <v>7878.56167</v>
      </c>
      <c r="CP133" s="6">
        <f t="shared" si="332"/>
        <v>7878.56167</v>
      </c>
      <c r="CQ133" s="6">
        <f t="shared" si="332"/>
        <v>7878.56167</v>
      </c>
      <c r="CR133" s="6">
        <f t="shared" si="332"/>
        <v>7878.56167</v>
      </c>
      <c r="CS133" s="6">
        <f t="shared" si="332"/>
        <v>7878.56167</v>
      </c>
      <c r="CT133" s="6">
        <f t="shared" si="332"/>
        <v>7878.56167</v>
      </c>
      <c r="CU133" s="6">
        <f t="shared" si="332"/>
        <v>7878.56167</v>
      </c>
      <c r="CV133" s="7">
        <f>CJ95</f>
        <v>0</v>
      </c>
    </row>
    <row r="134" spans="1:100" s="1" customFormat="1" ht="16.8" customHeight="1" outlineLevel="1" x14ac:dyDescent="0.2">
      <c r="A134" s="274"/>
      <c r="B134" s="5" t="s">
        <v>59</v>
      </c>
      <c r="C134" s="61">
        <f>SUM(D134:DM134)/SUM($D133:DM133)</f>
        <v>-0.43862784153742612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6">
        <v>0</v>
      </c>
      <c r="Q134" s="6">
        <f t="shared" si="326"/>
        <v>0</v>
      </c>
      <c r="R134" s="6">
        <f t="shared" si="326"/>
        <v>0</v>
      </c>
      <c r="S134" s="6">
        <f t="shared" si="326"/>
        <v>0</v>
      </c>
      <c r="T134" s="6">
        <f t="shared" si="326"/>
        <v>0</v>
      </c>
      <c r="U134" s="6">
        <f t="shared" si="326"/>
        <v>0</v>
      </c>
      <c r="V134" s="6">
        <f t="shared" si="326"/>
        <v>0</v>
      </c>
      <c r="W134" s="6">
        <f t="shared" si="326"/>
        <v>0</v>
      </c>
      <c r="X134" s="6">
        <f t="shared" si="326"/>
        <v>0</v>
      </c>
      <c r="Y134" s="6">
        <f t="shared" si="326"/>
        <v>0</v>
      </c>
      <c r="Z134" s="6">
        <f t="shared" si="326"/>
        <v>0</v>
      </c>
      <c r="AA134" s="6">
        <f t="shared" si="327"/>
        <v>0</v>
      </c>
      <c r="AB134" s="6">
        <f t="shared" si="327"/>
        <v>0</v>
      </c>
      <c r="AC134" s="6">
        <f t="shared" si="327"/>
        <v>0</v>
      </c>
      <c r="AD134" s="6">
        <f t="shared" si="327"/>
        <v>0</v>
      </c>
      <c r="AE134" s="6">
        <f t="shared" si="327"/>
        <v>0</v>
      </c>
      <c r="AF134" s="6">
        <f t="shared" si="327"/>
        <v>0</v>
      </c>
      <c r="AG134" s="6">
        <f t="shared" si="327"/>
        <v>0</v>
      </c>
      <c r="AH134" s="6">
        <f t="shared" si="327"/>
        <v>0</v>
      </c>
      <c r="AI134" s="6">
        <f t="shared" si="327"/>
        <v>0</v>
      </c>
      <c r="AJ134" s="6">
        <f t="shared" si="327"/>
        <v>0</v>
      </c>
      <c r="AK134" s="6">
        <f t="shared" si="328"/>
        <v>0</v>
      </c>
      <c r="AL134" s="6">
        <f t="shared" si="328"/>
        <v>0</v>
      </c>
      <c r="AM134" s="6">
        <f t="shared" si="328"/>
        <v>-200000</v>
      </c>
      <c r="AN134" s="6">
        <f t="shared" si="328"/>
        <v>0</v>
      </c>
      <c r="AO134" s="6">
        <f t="shared" si="328"/>
        <v>0</v>
      </c>
      <c r="AP134" s="6">
        <f t="shared" si="328"/>
        <v>0</v>
      </c>
      <c r="AQ134" s="6">
        <f t="shared" si="328"/>
        <v>0</v>
      </c>
      <c r="AR134" s="6">
        <f t="shared" si="328"/>
        <v>0</v>
      </c>
      <c r="AS134" s="6">
        <f t="shared" si="328"/>
        <v>0</v>
      </c>
      <c r="AT134" s="6">
        <f t="shared" si="328"/>
        <v>0</v>
      </c>
      <c r="AU134" s="6">
        <f t="shared" si="329"/>
        <v>0</v>
      </c>
      <c r="AV134" s="6">
        <f t="shared" si="329"/>
        <v>0</v>
      </c>
      <c r="AW134" s="6">
        <f t="shared" si="329"/>
        <v>0</v>
      </c>
      <c r="AX134" s="6">
        <f t="shared" si="329"/>
        <v>0</v>
      </c>
      <c r="AY134" s="6">
        <f t="shared" si="329"/>
        <v>0</v>
      </c>
      <c r="AZ134" s="6">
        <f t="shared" si="329"/>
        <v>0</v>
      </c>
      <c r="BA134" s="6">
        <f t="shared" si="329"/>
        <v>0</v>
      </c>
      <c r="BB134" s="6">
        <f t="shared" si="329"/>
        <v>0</v>
      </c>
      <c r="BC134" s="6">
        <f t="shared" si="329"/>
        <v>0</v>
      </c>
      <c r="BD134" s="6">
        <f t="shared" si="329"/>
        <v>0</v>
      </c>
      <c r="BE134" s="6">
        <f t="shared" si="330"/>
        <v>0</v>
      </c>
      <c r="BF134" s="6">
        <f t="shared" si="330"/>
        <v>0</v>
      </c>
      <c r="BG134" s="6">
        <f t="shared" si="330"/>
        <v>0</v>
      </c>
      <c r="BH134" s="6">
        <f t="shared" si="330"/>
        <v>0</v>
      </c>
      <c r="BI134" s="6">
        <f t="shared" si="330"/>
        <v>0</v>
      </c>
      <c r="BJ134" s="6">
        <f t="shared" si="330"/>
        <v>0</v>
      </c>
      <c r="BK134" s="6">
        <f t="shared" si="330"/>
        <v>0</v>
      </c>
      <c r="BL134" s="6">
        <f t="shared" si="330"/>
        <v>0</v>
      </c>
      <c r="BM134" s="6">
        <f t="shared" si="330"/>
        <v>0</v>
      </c>
      <c r="BN134" s="6">
        <f t="shared" si="330"/>
        <v>0</v>
      </c>
      <c r="BO134" s="6">
        <f t="shared" si="331"/>
        <v>0</v>
      </c>
      <c r="BP134" s="6">
        <f t="shared" si="331"/>
        <v>0</v>
      </c>
      <c r="BQ134" s="6">
        <f t="shared" si="331"/>
        <v>0</v>
      </c>
      <c r="BR134" s="6">
        <f t="shared" si="331"/>
        <v>0</v>
      </c>
      <c r="BS134" s="6">
        <f t="shared" si="331"/>
        <v>0</v>
      </c>
      <c r="BT134" s="6">
        <f t="shared" si="331"/>
        <v>0</v>
      </c>
      <c r="BU134" s="6">
        <f t="shared" si="331"/>
        <v>0</v>
      </c>
      <c r="BV134" s="6">
        <f t="shared" si="331"/>
        <v>0</v>
      </c>
      <c r="BW134" s="6">
        <f t="shared" si="331"/>
        <v>0</v>
      </c>
      <c r="BX134" s="6">
        <f t="shared" si="331"/>
        <v>0</v>
      </c>
      <c r="BY134" s="6">
        <f t="shared" ref="BY134:CU134" si="333">BM96</f>
        <v>0</v>
      </c>
      <c r="BZ134" s="6">
        <f t="shared" si="333"/>
        <v>0</v>
      </c>
      <c r="CA134" s="6">
        <f t="shared" si="333"/>
        <v>0</v>
      </c>
      <c r="CB134" s="6">
        <f t="shared" si="333"/>
        <v>0</v>
      </c>
      <c r="CC134" s="6">
        <f t="shared" si="333"/>
        <v>0</v>
      </c>
      <c r="CD134" s="6">
        <f t="shared" si="333"/>
        <v>0</v>
      </c>
      <c r="CE134" s="6">
        <f t="shared" si="333"/>
        <v>0</v>
      </c>
      <c r="CF134" s="6">
        <f t="shared" si="333"/>
        <v>0</v>
      </c>
      <c r="CG134" s="6">
        <f t="shared" si="333"/>
        <v>0</v>
      </c>
      <c r="CH134" s="6">
        <f t="shared" si="333"/>
        <v>0</v>
      </c>
      <c r="CI134" s="6">
        <f t="shared" si="333"/>
        <v>0</v>
      </c>
      <c r="CJ134" s="6">
        <f t="shared" si="333"/>
        <v>0</v>
      </c>
      <c r="CK134" s="6">
        <f t="shared" si="333"/>
        <v>0</v>
      </c>
      <c r="CL134" s="6">
        <f t="shared" si="333"/>
        <v>0</v>
      </c>
      <c r="CM134" s="6">
        <f t="shared" si="333"/>
        <v>0</v>
      </c>
      <c r="CN134" s="6">
        <f t="shared" si="333"/>
        <v>0</v>
      </c>
      <c r="CO134" s="6">
        <f t="shared" si="333"/>
        <v>0</v>
      </c>
      <c r="CP134" s="6">
        <f t="shared" si="333"/>
        <v>0</v>
      </c>
      <c r="CQ134" s="6">
        <f t="shared" si="333"/>
        <v>0</v>
      </c>
      <c r="CR134" s="6">
        <f t="shared" si="333"/>
        <v>0</v>
      </c>
      <c r="CS134" s="6">
        <f t="shared" si="333"/>
        <v>0</v>
      </c>
      <c r="CT134" s="6">
        <f t="shared" si="333"/>
        <v>0</v>
      </c>
      <c r="CU134" s="6">
        <f t="shared" si="333"/>
        <v>0</v>
      </c>
      <c r="CV134" s="7">
        <f>CJ96</f>
        <v>0</v>
      </c>
    </row>
    <row r="135" spans="1:100" s="1" customFormat="1" ht="16.8" customHeight="1" outlineLevel="1" x14ac:dyDescent="0.2">
      <c r="A135" s="274"/>
      <c r="B135" s="5" t="s">
        <v>60</v>
      </c>
      <c r="C135" s="61">
        <f>SUM(D135:DM135)/SUM($D133:DM133)</f>
        <v>-4.9999999999999996E-2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6">
        <v>0</v>
      </c>
      <c r="Q135" s="6">
        <f t="shared" si="326"/>
        <v>0</v>
      </c>
      <c r="R135" s="6">
        <f t="shared" si="326"/>
        <v>0</v>
      </c>
      <c r="S135" s="6">
        <f t="shared" si="326"/>
        <v>0</v>
      </c>
      <c r="T135" s="6">
        <f t="shared" si="326"/>
        <v>0</v>
      </c>
      <c r="U135" s="6">
        <f t="shared" si="326"/>
        <v>0</v>
      </c>
      <c r="V135" s="6">
        <f t="shared" si="326"/>
        <v>0</v>
      </c>
      <c r="W135" s="6">
        <f t="shared" si="326"/>
        <v>0</v>
      </c>
      <c r="X135" s="6">
        <f t="shared" si="326"/>
        <v>0</v>
      </c>
      <c r="Y135" s="6">
        <f t="shared" si="326"/>
        <v>0</v>
      </c>
      <c r="Z135" s="6">
        <f t="shared" si="326"/>
        <v>0</v>
      </c>
      <c r="AA135" s="6">
        <f t="shared" si="327"/>
        <v>0</v>
      </c>
      <c r="AB135" s="6">
        <f t="shared" si="327"/>
        <v>0</v>
      </c>
      <c r="AC135" s="6">
        <f t="shared" si="327"/>
        <v>0</v>
      </c>
      <c r="AD135" s="6">
        <f t="shared" si="327"/>
        <v>0</v>
      </c>
      <c r="AE135" s="6">
        <f t="shared" si="327"/>
        <v>0</v>
      </c>
      <c r="AF135" s="6">
        <f t="shared" si="327"/>
        <v>0</v>
      </c>
      <c r="AG135" s="6">
        <f t="shared" si="327"/>
        <v>0</v>
      </c>
      <c r="AH135" s="6">
        <f t="shared" si="327"/>
        <v>0</v>
      </c>
      <c r="AI135" s="6">
        <f t="shared" si="327"/>
        <v>0</v>
      </c>
      <c r="AJ135" s="6">
        <f t="shared" si="327"/>
        <v>0</v>
      </c>
      <c r="AK135" s="6">
        <f t="shared" si="328"/>
        <v>0</v>
      </c>
      <c r="AL135" s="6">
        <f t="shared" si="328"/>
        <v>0</v>
      </c>
      <c r="AM135" s="6">
        <f t="shared" si="328"/>
        <v>-500</v>
      </c>
      <c r="AN135" s="6">
        <f t="shared" si="328"/>
        <v>-350</v>
      </c>
      <c r="AO135" s="6">
        <f t="shared" si="328"/>
        <v>-350</v>
      </c>
      <c r="AP135" s="6">
        <f t="shared" si="328"/>
        <v>-350</v>
      </c>
      <c r="AQ135" s="6">
        <f t="shared" si="328"/>
        <v>-350</v>
      </c>
      <c r="AR135" s="6">
        <f t="shared" si="328"/>
        <v>-350</v>
      </c>
      <c r="AS135" s="6">
        <f t="shared" si="328"/>
        <v>-350</v>
      </c>
      <c r="AT135" s="6">
        <f t="shared" si="328"/>
        <v>-350</v>
      </c>
      <c r="AU135" s="6">
        <f t="shared" si="329"/>
        <v>-350</v>
      </c>
      <c r="AV135" s="6">
        <f t="shared" si="329"/>
        <v>-350</v>
      </c>
      <c r="AW135" s="6">
        <f t="shared" si="329"/>
        <v>-350</v>
      </c>
      <c r="AX135" s="6">
        <f t="shared" si="329"/>
        <v>-350</v>
      </c>
      <c r="AY135" s="6">
        <f t="shared" si="329"/>
        <v>-350</v>
      </c>
      <c r="AZ135" s="6">
        <f t="shared" si="329"/>
        <v>-360.5</v>
      </c>
      <c r="BA135" s="6">
        <f t="shared" si="329"/>
        <v>-360.5</v>
      </c>
      <c r="BB135" s="6">
        <f t="shared" si="329"/>
        <v>-360.5</v>
      </c>
      <c r="BC135" s="6">
        <f t="shared" si="329"/>
        <v>-360.5</v>
      </c>
      <c r="BD135" s="6">
        <f t="shared" si="329"/>
        <v>-360.5</v>
      </c>
      <c r="BE135" s="6">
        <f t="shared" si="330"/>
        <v>-360.5</v>
      </c>
      <c r="BF135" s="6">
        <f t="shared" si="330"/>
        <v>-360.5</v>
      </c>
      <c r="BG135" s="6">
        <f t="shared" si="330"/>
        <v>-360.5</v>
      </c>
      <c r="BH135" s="6">
        <f t="shared" si="330"/>
        <v>-360.5</v>
      </c>
      <c r="BI135" s="6">
        <f t="shared" si="330"/>
        <v>-360.5</v>
      </c>
      <c r="BJ135" s="6">
        <f t="shared" si="330"/>
        <v>-360.5</v>
      </c>
      <c r="BK135" s="6">
        <f t="shared" si="330"/>
        <v>-360.5</v>
      </c>
      <c r="BL135" s="6">
        <f t="shared" si="330"/>
        <v>-371.31500000000005</v>
      </c>
      <c r="BM135" s="6">
        <f t="shared" si="330"/>
        <v>-371.31500000000005</v>
      </c>
      <c r="BN135" s="6">
        <f t="shared" si="330"/>
        <v>-371.31500000000005</v>
      </c>
      <c r="BO135" s="6">
        <f t="shared" si="331"/>
        <v>-371.31500000000005</v>
      </c>
      <c r="BP135" s="6">
        <f t="shared" si="331"/>
        <v>-371.31500000000005</v>
      </c>
      <c r="BQ135" s="6">
        <f t="shared" si="331"/>
        <v>-371.31500000000005</v>
      </c>
      <c r="BR135" s="6">
        <f t="shared" si="331"/>
        <v>-371.31500000000005</v>
      </c>
      <c r="BS135" s="6">
        <f t="shared" si="331"/>
        <v>-371.31500000000005</v>
      </c>
      <c r="BT135" s="6">
        <f t="shared" si="331"/>
        <v>-371.31500000000005</v>
      </c>
      <c r="BU135" s="6">
        <f t="shared" si="331"/>
        <v>-371.31500000000005</v>
      </c>
      <c r="BV135" s="6">
        <f t="shared" si="331"/>
        <v>-371.31500000000005</v>
      </c>
      <c r="BW135" s="6">
        <f t="shared" si="331"/>
        <v>-371.31500000000005</v>
      </c>
      <c r="BX135" s="6">
        <f t="shared" si="331"/>
        <v>-382.45445000000001</v>
      </c>
      <c r="BY135" s="6">
        <f t="shared" ref="BY135:CU135" si="334">BM97</f>
        <v>-382.45445000000001</v>
      </c>
      <c r="BZ135" s="6">
        <f t="shared" si="334"/>
        <v>-382.45445000000001</v>
      </c>
      <c r="CA135" s="6">
        <f t="shared" si="334"/>
        <v>-382.45445000000001</v>
      </c>
      <c r="CB135" s="6">
        <f t="shared" si="334"/>
        <v>-382.45445000000001</v>
      </c>
      <c r="CC135" s="6">
        <f t="shared" si="334"/>
        <v>-382.45445000000001</v>
      </c>
      <c r="CD135" s="6">
        <f t="shared" si="334"/>
        <v>-382.45445000000001</v>
      </c>
      <c r="CE135" s="6">
        <f t="shared" si="334"/>
        <v>-382.45445000000001</v>
      </c>
      <c r="CF135" s="6">
        <f t="shared" si="334"/>
        <v>-382.45445000000001</v>
      </c>
      <c r="CG135" s="6">
        <f t="shared" si="334"/>
        <v>-382.45445000000001</v>
      </c>
      <c r="CH135" s="6">
        <f t="shared" si="334"/>
        <v>-382.45445000000001</v>
      </c>
      <c r="CI135" s="6">
        <f t="shared" si="334"/>
        <v>-382.45445000000001</v>
      </c>
      <c r="CJ135" s="6">
        <f t="shared" si="334"/>
        <v>-393.92808350000001</v>
      </c>
      <c r="CK135" s="6">
        <f t="shared" si="334"/>
        <v>-393.92808350000001</v>
      </c>
      <c r="CL135" s="6">
        <f t="shared" si="334"/>
        <v>-393.92808350000001</v>
      </c>
      <c r="CM135" s="6">
        <f t="shared" si="334"/>
        <v>-393.92808350000001</v>
      </c>
      <c r="CN135" s="6">
        <f t="shared" si="334"/>
        <v>-393.92808350000001</v>
      </c>
      <c r="CO135" s="6">
        <f t="shared" si="334"/>
        <v>-393.92808350000001</v>
      </c>
      <c r="CP135" s="6">
        <f t="shared" si="334"/>
        <v>-393.92808350000001</v>
      </c>
      <c r="CQ135" s="6">
        <f t="shared" si="334"/>
        <v>-393.92808350000001</v>
      </c>
      <c r="CR135" s="6">
        <f t="shared" si="334"/>
        <v>-393.92808350000001</v>
      </c>
      <c r="CS135" s="6">
        <f t="shared" si="334"/>
        <v>-393.92808350000001</v>
      </c>
      <c r="CT135" s="6">
        <f t="shared" si="334"/>
        <v>-393.92808350000001</v>
      </c>
      <c r="CU135" s="6">
        <f t="shared" si="334"/>
        <v>-393.92808350000001</v>
      </c>
      <c r="CV135" s="7">
        <f>CJ97</f>
        <v>0</v>
      </c>
    </row>
    <row r="136" spans="1:100" s="1" customFormat="1" ht="16.8" customHeight="1" outlineLevel="1" x14ac:dyDescent="0.2">
      <c r="A136" s="274"/>
      <c r="B136" s="12" t="s">
        <v>61</v>
      </c>
      <c r="C136" s="61">
        <f>SUM(D136:DM136)/SUM($D133:DM133)</f>
        <v>-0.08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6">
        <v>0</v>
      </c>
      <c r="Q136" s="6">
        <f t="shared" si="326"/>
        <v>0</v>
      </c>
      <c r="R136" s="6">
        <f t="shared" si="326"/>
        <v>0</v>
      </c>
      <c r="S136" s="6">
        <f t="shared" si="326"/>
        <v>0</v>
      </c>
      <c r="T136" s="6">
        <f t="shared" si="326"/>
        <v>0</v>
      </c>
      <c r="U136" s="6">
        <f t="shared" si="326"/>
        <v>0</v>
      </c>
      <c r="V136" s="6">
        <f t="shared" si="326"/>
        <v>0</v>
      </c>
      <c r="W136" s="6">
        <f t="shared" si="326"/>
        <v>0</v>
      </c>
      <c r="X136" s="6">
        <f t="shared" si="326"/>
        <v>0</v>
      </c>
      <c r="Y136" s="6">
        <f t="shared" si="326"/>
        <v>0</v>
      </c>
      <c r="Z136" s="6">
        <f t="shared" si="326"/>
        <v>0</v>
      </c>
      <c r="AA136" s="6">
        <f t="shared" si="327"/>
        <v>0</v>
      </c>
      <c r="AB136" s="6">
        <f t="shared" si="327"/>
        <v>0</v>
      </c>
      <c r="AC136" s="6">
        <f t="shared" si="327"/>
        <v>0</v>
      </c>
      <c r="AD136" s="6">
        <f t="shared" si="327"/>
        <v>0</v>
      </c>
      <c r="AE136" s="6">
        <f t="shared" si="327"/>
        <v>0</v>
      </c>
      <c r="AF136" s="6">
        <f t="shared" si="327"/>
        <v>0</v>
      </c>
      <c r="AG136" s="6">
        <f t="shared" si="327"/>
        <v>0</v>
      </c>
      <c r="AH136" s="6">
        <f t="shared" si="327"/>
        <v>0</v>
      </c>
      <c r="AI136" s="6">
        <f t="shared" si="327"/>
        <v>0</v>
      </c>
      <c r="AJ136" s="6">
        <f t="shared" si="327"/>
        <v>0</v>
      </c>
      <c r="AK136" s="6">
        <f t="shared" si="328"/>
        <v>0</v>
      </c>
      <c r="AL136" s="6">
        <f t="shared" si="328"/>
        <v>0</v>
      </c>
      <c r="AM136" s="6">
        <f t="shared" si="328"/>
        <v>-800</v>
      </c>
      <c r="AN136" s="6">
        <f t="shared" si="328"/>
        <v>-560</v>
      </c>
      <c r="AO136" s="6">
        <f t="shared" si="328"/>
        <v>-560</v>
      </c>
      <c r="AP136" s="6">
        <f t="shared" si="328"/>
        <v>-560</v>
      </c>
      <c r="AQ136" s="6">
        <f t="shared" si="328"/>
        <v>-560</v>
      </c>
      <c r="AR136" s="6">
        <f t="shared" si="328"/>
        <v>-560</v>
      </c>
      <c r="AS136" s="6">
        <f t="shared" si="328"/>
        <v>-560</v>
      </c>
      <c r="AT136" s="6">
        <f t="shared" si="328"/>
        <v>-560</v>
      </c>
      <c r="AU136" s="6">
        <f t="shared" si="329"/>
        <v>-560</v>
      </c>
      <c r="AV136" s="6">
        <f t="shared" si="329"/>
        <v>-560</v>
      </c>
      <c r="AW136" s="6">
        <f t="shared" si="329"/>
        <v>-560</v>
      </c>
      <c r="AX136" s="6">
        <f t="shared" si="329"/>
        <v>-560</v>
      </c>
      <c r="AY136" s="6">
        <f t="shared" si="329"/>
        <v>-560</v>
      </c>
      <c r="AZ136" s="6">
        <f t="shared" si="329"/>
        <v>-576.80000000000007</v>
      </c>
      <c r="BA136" s="6">
        <f t="shared" si="329"/>
        <v>-576.80000000000007</v>
      </c>
      <c r="BB136" s="6">
        <f t="shared" si="329"/>
        <v>-576.80000000000007</v>
      </c>
      <c r="BC136" s="6">
        <f t="shared" si="329"/>
        <v>-576.80000000000007</v>
      </c>
      <c r="BD136" s="6">
        <f t="shared" si="329"/>
        <v>-576.80000000000007</v>
      </c>
      <c r="BE136" s="6">
        <f t="shared" si="330"/>
        <v>-576.80000000000007</v>
      </c>
      <c r="BF136" s="6">
        <f t="shared" si="330"/>
        <v>-576.80000000000007</v>
      </c>
      <c r="BG136" s="6">
        <f t="shared" si="330"/>
        <v>-576.80000000000007</v>
      </c>
      <c r="BH136" s="6">
        <f t="shared" si="330"/>
        <v>-576.80000000000007</v>
      </c>
      <c r="BI136" s="6">
        <f t="shared" si="330"/>
        <v>-576.80000000000007</v>
      </c>
      <c r="BJ136" s="6">
        <f t="shared" si="330"/>
        <v>-576.80000000000007</v>
      </c>
      <c r="BK136" s="6">
        <f t="shared" si="330"/>
        <v>-576.80000000000007</v>
      </c>
      <c r="BL136" s="6">
        <f t="shared" si="330"/>
        <v>-594.10400000000004</v>
      </c>
      <c r="BM136" s="6">
        <f t="shared" si="330"/>
        <v>-594.10400000000004</v>
      </c>
      <c r="BN136" s="6">
        <f t="shared" si="330"/>
        <v>-594.10400000000004</v>
      </c>
      <c r="BO136" s="6">
        <f t="shared" si="331"/>
        <v>-594.10400000000004</v>
      </c>
      <c r="BP136" s="6">
        <f t="shared" si="331"/>
        <v>-594.10400000000004</v>
      </c>
      <c r="BQ136" s="6">
        <f t="shared" si="331"/>
        <v>-594.10400000000004</v>
      </c>
      <c r="BR136" s="6">
        <f t="shared" si="331"/>
        <v>-594.10400000000004</v>
      </c>
      <c r="BS136" s="6">
        <f t="shared" si="331"/>
        <v>-594.10400000000004</v>
      </c>
      <c r="BT136" s="6">
        <f t="shared" si="331"/>
        <v>-594.10400000000004</v>
      </c>
      <c r="BU136" s="6">
        <f t="shared" si="331"/>
        <v>-594.10400000000004</v>
      </c>
      <c r="BV136" s="6">
        <f t="shared" si="331"/>
        <v>-594.10400000000004</v>
      </c>
      <c r="BW136" s="6">
        <f t="shared" si="331"/>
        <v>-594.10400000000004</v>
      </c>
      <c r="BX136" s="6">
        <f t="shared" si="331"/>
        <v>-611.92712000000006</v>
      </c>
      <c r="BY136" s="6">
        <f t="shared" ref="BY136:CU136" si="335">BM98</f>
        <v>-611.92712000000006</v>
      </c>
      <c r="BZ136" s="6">
        <f t="shared" si="335"/>
        <v>-611.92712000000006</v>
      </c>
      <c r="CA136" s="6">
        <f t="shared" si="335"/>
        <v>-611.92712000000006</v>
      </c>
      <c r="CB136" s="6">
        <f t="shared" si="335"/>
        <v>-611.92712000000006</v>
      </c>
      <c r="CC136" s="6">
        <f t="shared" si="335"/>
        <v>-611.92712000000006</v>
      </c>
      <c r="CD136" s="6">
        <f t="shared" si="335"/>
        <v>-611.92712000000006</v>
      </c>
      <c r="CE136" s="6">
        <f t="shared" si="335"/>
        <v>-611.92712000000006</v>
      </c>
      <c r="CF136" s="6">
        <f t="shared" si="335"/>
        <v>-611.92712000000006</v>
      </c>
      <c r="CG136" s="6">
        <f t="shared" si="335"/>
        <v>-611.92712000000006</v>
      </c>
      <c r="CH136" s="6">
        <f t="shared" si="335"/>
        <v>-611.92712000000006</v>
      </c>
      <c r="CI136" s="6">
        <f t="shared" si="335"/>
        <v>-611.92712000000006</v>
      </c>
      <c r="CJ136" s="6">
        <f t="shared" si="335"/>
        <v>-630.28493360000004</v>
      </c>
      <c r="CK136" s="6">
        <f t="shared" si="335"/>
        <v>-630.28493360000004</v>
      </c>
      <c r="CL136" s="6">
        <f t="shared" si="335"/>
        <v>-630.28493360000004</v>
      </c>
      <c r="CM136" s="6">
        <f t="shared" si="335"/>
        <v>-630.28493360000004</v>
      </c>
      <c r="CN136" s="6">
        <f t="shared" si="335"/>
        <v>-630.28493360000004</v>
      </c>
      <c r="CO136" s="6">
        <f t="shared" si="335"/>
        <v>-630.28493360000004</v>
      </c>
      <c r="CP136" s="6">
        <f t="shared" si="335"/>
        <v>-630.28493360000004</v>
      </c>
      <c r="CQ136" s="6">
        <f t="shared" si="335"/>
        <v>-630.28493360000004</v>
      </c>
      <c r="CR136" s="6">
        <f t="shared" si="335"/>
        <v>-630.28493360000004</v>
      </c>
      <c r="CS136" s="6">
        <f t="shared" si="335"/>
        <v>-630.28493360000004</v>
      </c>
      <c r="CT136" s="6">
        <f t="shared" si="335"/>
        <v>-630.28493360000004</v>
      </c>
      <c r="CU136" s="6">
        <f t="shared" si="335"/>
        <v>-630.28493360000004</v>
      </c>
      <c r="CV136" s="7">
        <f>CJ98</f>
        <v>0</v>
      </c>
    </row>
    <row r="137" spans="1:100" s="1" customFormat="1" ht="16.8" customHeight="1" outlineLevel="1" thickBot="1" x14ac:dyDescent="0.25">
      <c r="A137" s="274">
        <f>NPV((1+'Budget New Projetcts'!$C$7)^(1/12)-1,'Cashflow New Projects'!D137:CV137)</f>
        <v>120328.37875650548</v>
      </c>
      <c r="B137" s="5" t="s">
        <v>62</v>
      </c>
      <c r="C137" s="61">
        <f>SUM(D137:DM137)/SUM($D133:DM133)</f>
        <v>0.43137215846257376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6">
        <v>0</v>
      </c>
      <c r="Q137" s="6">
        <f t="shared" si="326"/>
        <v>0</v>
      </c>
      <c r="R137" s="6">
        <f t="shared" si="326"/>
        <v>0</v>
      </c>
      <c r="S137" s="6">
        <f t="shared" si="326"/>
        <v>0</v>
      </c>
      <c r="T137" s="6">
        <f t="shared" si="326"/>
        <v>0</v>
      </c>
      <c r="U137" s="6">
        <f t="shared" si="326"/>
        <v>0</v>
      </c>
      <c r="V137" s="6">
        <f t="shared" si="326"/>
        <v>0</v>
      </c>
      <c r="W137" s="6">
        <f t="shared" si="326"/>
        <v>0</v>
      </c>
      <c r="X137" s="6">
        <f t="shared" si="326"/>
        <v>0</v>
      </c>
      <c r="Y137" s="6">
        <f t="shared" si="326"/>
        <v>0</v>
      </c>
      <c r="Z137" s="6">
        <f t="shared" si="326"/>
        <v>0</v>
      </c>
      <c r="AA137" s="6">
        <f t="shared" si="327"/>
        <v>0</v>
      </c>
      <c r="AB137" s="6">
        <f t="shared" si="327"/>
        <v>0</v>
      </c>
      <c r="AC137" s="6">
        <f t="shared" si="327"/>
        <v>0</v>
      </c>
      <c r="AD137" s="6">
        <f t="shared" si="327"/>
        <v>0</v>
      </c>
      <c r="AE137" s="6">
        <f t="shared" si="327"/>
        <v>0</v>
      </c>
      <c r="AF137" s="6">
        <f t="shared" si="327"/>
        <v>0</v>
      </c>
      <c r="AG137" s="6">
        <f t="shared" si="327"/>
        <v>0</v>
      </c>
      <c r="AH137" s="6">
        <f t="shared" si="327"/>
        <v>0</v>
      </c>
      <c r="AI137" s="6">
        <f t="shared" si="327"/>
        <v>0</v>
      </c>
      <c r="AJ137" s="6">
        <f t="shared" si="327"/>
        <v>0</v>
      </c>
      <c r="AK137" s="6">
        <f t="shared" si="328"/>
        <v>0</v>
      </c>
      <c r="AL137" s="6">
        <f t="shared" si="328"/>
        <v>0</v>
      </c>
      <c r="AM137" s="6">
        <f t="shared" si="328"/>
        <v>-191300</v>
      </c>
      <c r="AN137" s="6">
        <f t="shared" si="328"/>
        <v>6090</v>
      </c>
      <c r="AO137" s="6">
        <f t="shared" si="328"/>
        <v>6090</v>
      </c>
      <c r="AP137" s="6">
        <f t="shared" si="328"/>
        <v>6090</v>
      </c>
      <c r="AQ137" s="6">
        <f t="shared" si="328"/>
        <v>6090</v>
      </c>
      <c r="AR137" s="6">
        <f t="shared" si="328"/>
        <v>6090</v>
      </c>
      <c r="AS137" s="6">
        <f t="shared" si="328"/>
        <v>6090</v>
      </c>
      <c r="AT137" s="6">
        <f t="shared" si="328"/>
        <v>6090</v>
      </c>
      <c r="AU137" s="6">
        <f t="shared" si="329"/>
        <v>6090</v>
      </c>
      <c r="AV137" s="6">
        <f t="shared" si="329"/>
        <v>6090</v>
      </c>
      <c r="AW137" s="6">
        <f t="shared" si="329"/>
        <v>6090</v>
      </c>
      <c r="AX137" s="6">
        <f t="shared" si="329"/>
        <v>6090</v>
      </c>
      <c r="AY137" s="6">
        <f t="shared" si="329"/>
        <v>6090</v>
      </c>
      <c r="AZ137" s="6">
        <f t="shared" si="329"/>
        <v>6272.7</v>
      </c>
      <c r="BA137" s="6">
        <f t="shared" si="329"/>
        <v>6272.7</v>
      </c>
      <c r="BB137" s="6">
        <f t="shared" si="329"/>
        <v>6272.7</v>
      </c>
      <c r="BC137" s="6">
        <f t="shared" si="329"/>
        <v>6272.7</v>
      </c>
      <c r="BD137" s="6">
        <f t="shared" si="329"/>
        <v>6272.7</v>
      </c>
      <c r="BE137" s="6">
        <f t="shared" si="330"/>
        <v>6272.7</v>
      </c>
      <c r="BF137" s="6">
        <f t="shared" si="330"/>
        <v>6272.7</v>
      </c>
      <c r="BG137" s="6">
        <f t="shared" si="330"/>
        <v>6272.7</v>
      </c>
      <c r="BH137" s="6">
        <f t="shared" si="330"/>
        <v>6272.7</v>
      </c>
      <c r="BI137" s="6">
        <f t="shared" si="330"/>
        <v>6272.7</v>
      </c>
      <c r="BJ137" s="6">
        <f t="shared" si="330"/>
        <v>6272.7</v>
      </c>
      <c r="BK137" s="6">
        <f t="shared" si="330"/>
        <v>6272.7</v>
      </c>
      <c r="BL137" s="6">
        <f t="shared" si="330"/>
        <v>6460.8810000000003</v>
      </c>
      <c r="BM137" s="6">
        <f t="shared" si="330"/>
        <v>6460.8810000000003</v>
      </c>
      <c r="BN137" s="6">
        <f t="shared" si="330"/>
        <v>6460.8810000000003</v>
      </c>
      <c r="BO137" s="6">
        <f t="shared" si="331"/>
        <v>6460.8810000000003</v>
      </c>
      <c r="BP137" s="6">
        <f t="shared" si="331"/>
        <v>6460.8810000000003</v>
      </c>
      <c r="BQ137" s="6">
        <f t="shared" si="331"/>
        <v>6460.8810000000003</v>
      </c>
      <c r="BR137" s="6">
        <f t="shared" si="331"/>
        <v>6460.8810000000003</v>
      </c>
      <c r="BS137" s="6">
        <f t="shared" si="331"/>
        <v>6460.8810000000003</v>
      </c>
      <c r="BT137" s="6">
        <f t="shared" si="331"/>
        <v>6460.8810000000003</v>
      </c>
      <c r="BU137" s="6">
        <f t="shared" si="331"/>
        <v>6460.8810000000003</v>
      </c>
      <c r="BV137" s="6">
        <f t="shared" si="331"/>
        <v>6460.8810000000003</v>
      </c>
      <c r="BW137" s="6">
        <f t="shared" si="331"/>
        <v>6460.8810000000003</v>
      </c>
      <c r="BX137" s="6">
        <f t="shared" si="331"/>
        <v>6654.7074299999995</v>
      </c>
      <c r="BY137" s="6">
        <f t="shared" ref="BY137:CU137" si="336">BM99</f>
        <v>6654.7074299999995</v>
      </c>
      <c r="BZ137" s="6">
        <f t="shared" si="336"/>
        <v>6654.7074299999995</v>
      </c>
      <c r="CA137" s="6">
        <f t="shared" si="336"/>
        <v>6654.7074299999995</v>
      </c>
      <c r="CB137" s="6">
        <f t="shared" si="336"/>
        <v>6654.7074299999995</v>
      </c>
      <c r="CC137" s="6">
        <f t="shared" si="336"/>
        <v>6654.7074299999995</v>
      </c>
      <c r="CD137" s="6">
        <f t="shared" si="336"/>
        <v>6654.7074299999995</v>
      </c>
      <c r="CE137" s="6">
        <f t="shared" si="336"/>
        <v>6654.7074299999995</v>
      </c>
      <c r="CF137" s="6">
        <f t="shared" si="336"/>
        <v>6654.7074299999995</v>
      </c>
      <c r="CG137" s="6">
        <f t="shared" si="336"/>
        <v>6654.7074299999995</v>
      </c>
      <c r="CH137" s="6">
        <f t="shared" si="336"/>
        <v>6654.7074299999995</v>
      </c>
      <c r="CI137" s="6">
        <f t="shared" si="336"/>
        <v>6654.7074299999995</v>
      </c>
      <c r="CJ137" s="6">
        <f t="shared" si="336"/>
        <v>6854.3486529000002</v>
      </c>
      <c r="CK137" s="6">
        <f t="shared" si="336"/>
        <v>6854.3486529000002</v>
      </c>
      <c r="CL137" s="6">
        <f t="shared" si="336"/>
        <v>6854.3486529000002</v>
      </c>
      <c r="CM137" s="6">
        <f t="shared" si="336"/>
        <v>6854.3486529000002</v>
      </c>
      <c r="CN137" s="6">
        <f t="shared" si="336"/>
        <v>6854.3486529000002</v>
      </c>
      <c r="CO137" s="6">
        <f t="shared" si="336"/>
        <v>6854.3486529000002</v>
      </c>
      <c r="CP137" s="6">
        <f t="shared" si="336"/>
        <v>6854.3486529000002</v>
      </c>
      <c r="CQ137" s="6">
        <f t="shared" si="336"/>
        <v>6854.3486529000002</v>
      </c>
      <c r="CR137" s="6">
        <f t="shared" si="336"/>
        <v>6854.3486529000002</v>
      </c>
      <c r="CS137" s="6">
        <f t="shared" si="336"/>
        <v>6854.3486529000002</v>
      </c>
      <c r="CT137" s="6">
        <f t="shared" si="336"/>
        <v>6854.3486529000002</v>
      </c>
      <c r="CU137" s="6">
        <f t="shared" si="336"/>
        <v>6854.3486529000002</v>
      </c>
      <c r="CV137" s="7">
        <f>CJ99</f>
        <v>0</v>
      </c>
    </row>
    <row r="138" spans="1:100" ht="16.8" customHeight="1" x14ac:dyDescent="0.3">
      <c r="A138" s="274"/>
      <c r="B138" s="238" t="s">
        <v>139</v>
      </c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L138" s="270"/>
      <c r="BM138" s="270"/>
      <c r="BN138" s="270"/>
      <c r="BO138" s="270"/>
      <c r="BP138" s="270"/>
      <c r="BQ138" s="270"/>
      <c r="BR138" s="270"/>
      <c r="BS138" s="270"/>
      <c r="BT138" s="270"/>
      <c r="BU138" s="270"/>
      <c r="BV138" s="270"/>
      <c r="BW138" s="270"/>
      <c r="BX138" s="270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4"/>
    </row>
    <row r="139" spans="1:100" ht="16.8" customHeight="1" collapsed="1" thickBot="1" x14ac:dyDescent="0.35">
      <c r="A139" s="274"/>
      <c r="B139" s="24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  <c r="AJ139" s="236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36"/>
      <c r="BB139" s="236"/>
      <c r="BC139" s="236"/>
      <c r="BD139" s="236"/>
      <c r="BE139" s="236"/>
      <c r="BF139" s="236"/>
      <c r="BG139" s="236"/>
      <c r="BH139" s="236"/>
      <c r="BI139" s="236"/>
      <c r="BJ139" s="236"/>
      <c r="BK139" s="236"/>
      <c r="BL139" s="236"/>
      <c r="BM139" s="236"/>
      <c r="BN139" s="236"/>
      <c r="BO139" s="236"/>
      <c r="BP139" s="236"/>
      <c r="BQ139" s="236"/>
      <c r="BR139" s="236"/>
      <c r="BS139" s="236"/>
      <c r="BT139" s="236"/>
      <c r="BU139" s="236"/>
      <c r="BV139" s="236"/>
      <c r="BW139" s="236"/>
      <c r="BX139" s="236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18"/>
    </row>
    <row r="140" spans="1:100" ht="16.8" customHeight="1" outlineLevel="1" thickBot="1" x14ac:dyDescent="0.35">
      <c r="A140" s="274"/>
      <c r="B140" s="34" t="s">
        <v>95</v>
      </c>
      <c r="C140" s="35"/>
      <c r="D140" s="35" t="s">
        <v>63</v>
      </c>
      <c r="E140" s="209">
        <v>43831</v>
      </c>
      <c r="F140" s="209">
        <v>43862</v>
      </c>
      <c r="G140" s="209">
        <v>43891</v>
      </c>
      <c r="H140" s="209">
        <v>43922</v>
      </c>
      <c r="I140" s="209">
        <v>43952</v>
      </c>
      <c r="J140" s="209">
        <v>43983</v>
      </c>
      <c r="K140" s="209">
        <v>44013</v>
      </c>
      <c r="L140" s="209">
        <v>44044</v>
      </c>
      <c r="M140" s="209">
        <v>44075</v>
      </c>
      <c r="N140" s="209">
        <v>44105</v>
      </c>
      <c r="O140" s="209">
        <v>44136</v>
      </c>
      <c r="P140" s="209">
        <v>44166</v>
      </c>
      <c r="Q140" s="209">
        <v>44197</v>
      </c>
      <c r="R140" s="209">
        <v>44228</v>
      </c>
      <c r="S140" s="209">
        <v>44256</v>
      </c>
      <c r="T140" s="209">
        <v>44287</v>
      </c>
      <c r="U140" s="209">
        <v>44317</v>
      </c>
      <c r="V140" s="209">
        <v>44348</v>
      </c>
      <c r="W140" s="209">
        <v>44378</v>
      </c>
      <c r="X140" s="209">
        <v>44409</v>
      </c>
      <c r="Y140" s="209">
        <v>44440</v>
      </c>
      <c r="Z140" s="209">
        <v>44470</v>
      </c>
      <c r="AA140" s="209">
        <v>44501</v>
      </c>
      <c r="AB140" s="209">
        <v>44531</v>
      </c>
      <c r="AC140" s="209">
        <v>44562</v>
      </c>
      <c r="AD140" s="209">
        <v>44593</v>
      </c>
      <c r="AE140" s="209">
        <v>44621</v>
      </c>
      <c r="AF140" s="209">
        <v>44652</v>
      </c>
      <c r="AG140" s="209">
        <v>44682</v>
      </c>
      <c r="AH140" s="209">
        <v>44713</v>
      </c>
      <c r="AI140" s="209">
        <v>44743</v>
      </c>
      <c r="AJ140" s="209">
        <v>44774</v>
      </c>
      <c r="AK140" s="209">
        <v>44805</v>
      </c>
      <c r="AL140" s="209">
        <v>44835</v>
      </c>
      <c r="AM140" s="209">
        <v>44866</v>
      </c>
      <c r="AN140" s="209">
        <v>44896</v>
      </c>
      <c r="AO140" s="209">
        <v>44927</v>
      </c>
      <c r="AP140" s="209">
        <v>44958</v>
      </c>
      <c r="AQ140" s="209">
        <v>44986</v>
      </c>
      <c r="AR140" s="209">
        <v>45017</v>
      </c>
      <c r="AS140" s="209">
        <v>45047</v>
      </c>
      <c r="AT140" s="209">
        <v>45078</v>
      </c>
      <c r="AU140" s="209">
        <v>45108</v>
      </c>
      <c r="AV140" s="209">
        <v>45139</v>
      </c>
      <c r="AW140" s="209">
        <v>45170</v>
      </c>
      <c r="AX140" s="209">
        <v>45200</v>
      </c>
      <c r="AY140" s="209">
        <v>45231</v>
      </c>
      <c r="AZ140" s="209">
        <v>45261</v>
      </c>
      <c r="BA140" s="209">
        <v>45292</v>
      </c>
      <c r="BB140" s="209">
        <v>45323</v>
      </c>
      <c r="BC140" s="209">
        <v>45352</v>
      </c>
      <c r="BD140" s="209">
        <v>45383</v>
      </c>
      <c r="BE140" s="209">
        <v>45413</v>
      </c>
      <c r="BF140" s="209">
        <v>45444</v>
      </c>
      <c r="BG140" s="209">
        <v>45474</v>
      </c>
      <c r="BH140" s="209">
        <v>45505</v>
      </c>
      <c r="BI140" s="209">
        <v>45536</v>
      </c>
      <c r="BJ140" s="209">
        <v>45566</v>
      </c>
      <c r="BK140" s="209">
        <v>45597</v>
      </c>
      <c r="BL140" s="209">
        <v>45627</v>
      </c>
      <c r="BM140" s="209">
        <v>45658</v>
      </c>
      <c r="BN140" s="209">
        <v>45689</v>
      </c>
      <c r="BO140" s="209">
        <v>45717</v>
      </c>
      <c r="BP140" s="209">
        <v>45748</v>
      </c>
      <c r="BQ140" s="209">
        <v>45778</v>
      </c>
      <c r="BR140" s="209">
        <v>45809</v>
      </c>
      <c r="BS140" s="209">
        <v>45839</v>
      </c>
      <c r="BT140" s="209">
        <v>45870</v>
      </c>
      <c r="BU140" s="209">
        <v>45901</v>
      </c>
      <c r="BV140" s="209">
        <v>45931</v>
      </c>
      <c r="BW140" s="209">
        <v>45962</v>
      </c>
      <c r="BX140" s="213">
        <v>45992</v>
      </c>
      <c r="BY140" s="254"/>
      <c r="BZ140" s="254"/>
      <c r="CA140" s="254"/>
      <c r="CB140" s="254"/>
      <c r="CC140" s="254"/>
      <c r="CD140" s="254"/>
      <c r="CE140" s="254"/>
      <c r="CF140" s="254"/>
      <c r="CG140" s="254"/>
      <c r="CH140" s="254"/>
      <c r="CI140" s="254"/>
      <c r="CJ140" s="254"/>
      <c r="CK140" s="254"/>
      <c r="CL140" s="254"/>
      <c r="CM140" s="254"/>
      <c r="CN140" s="254"/>
      <c r="CO140" s="254"/>
      <c r="CP140" s="254"/>
      <c r="CQ140" s="254"/>
      <c r="CR140" s="254"/>
      <c r="CS140" s="254"/>
      <c r="CT140" s="254"/>
      <c r="CU140" s="254"/>
      <c r="CV140" s="255"/>
    </row>
    <row r="141" spans="1:100" ht="16.8" customHeight="1" outlineLevel="1" x14ac:dyDescent="0.3">
      <c r="A141" s="274"/>
      <c r="B141" s="2" t="s">
        <v>58</v>
      </c>
      <c r="C141" s="61">
        <f>SUM(D141:DM141)/SUM($D141:DM141)</f>
        <v>1</v>
      </c>
      <c r="D141" s="6">
        <v>0</v>
      </c>
      <c r="E141" s="6">
        <v>0</v>
      </c>
      <c r="F141" s="6">
        <v>0</v>
      </c>
      <c r="G141" s="6">
        <f>'Budget New Projetcts'!D23</f>
        <v>20000</v>
      </c>
      <c r="H141" s="6">
        <f>'Budget New Projetcts'!E23</f>
        <v>12000</v>
      </c>
      <c r="I141" s="6">
        <f>'Budget New Projetcts'!F23</f>
        <v>12000</v>
      </c>
      <c r="J141" s="6">
        <f>'Budget New Projetcts'!G23</f>
        <v>12000</v>
      </c>
      <c r="K141" s="6">
        <f>'Budget New Projetcts'!H23</f>
        <v>12000</v>
      </c>
      <c r="L141" s="6">
        <f>'Budget New Projetcts'!I23</f>
        <v>12000</v>
      </c>
      <c r="M141" s="6">
        <f>'Budget New Projetcts'!J23</f>
        <v>12000</v>
      </c>
      <c r="N141" s="6">
        <f>'Budget New Projetcts'!K23</f>
        <v>12000</v>
      </c>
      <c r="O141" s="6">
        <f>'Budget New Projetcts'!L23</f>
        <v>12000</v>
      </c>
      <c r="P141" s="6">
        <f>'Budget New Projetcts'!M23</f>
        <v>12000</v>
      </c>
      <c r="Q141" s="6">
        <f>'Budget New Projetcts'!N23</f>
        <v>12000</v>
      </c>
      <c r="R141" s="6">
        <f>'Budget New Projetcts'!O23</f>
        <v>12000</v>
      </c>
      <c r="S141" s="6">
        <f>'Budget New Projetcts'!P23</f>
        <v>12000</v>
      </c>
      <c r="T141" s="6">
        <f>'Budget New Projetcts'!Q23</f>
        <v>12360</v>
      </c>
      <c r="U141" s="6">
        <f>'Budget New Projetcts'!R23</f>
        <v>12360</v>
      </c>
      <c r="V141" s="6">
        <f>'Budget New Projetcts'!S23</f>
        <v>12360</v>
      </c>
      <c r="W141" s="6">
        <f>'Budget New Projetcts'!T23</f>
        <v>12360</v>
      </c>
      <c r="X141" s="6">
        <f>'Budget New Projetcts'!U23</f>
        <v>12360</v>
      </c>
      <c r="Y141" s="6">
        <f>'Budget New Projetcts'!V23</f>
        <v>12360</v>
      </c>
      <c r="Z141" s="6">
        <f>'Budget New Projetcts'!W23</f>
        <v>12360</v>
      </c>
      <c r="AA141" s="6">
        <f>'Budget New Projetcts'!X23</f>
        <v>12360</v>
      </c>
      <c r="AB141" s="6">
        <f>'Budget New Projetcts'!Y23</f>
        <v>12360</v>
      </c>
      <c r="AC141" s="6">
        <f>'Budget New Projetcts'!Z23</f>
        <v>12360</v>
      </c>
      <c r="AD141" s="6">
        <f>'Budget New Projetcts'!AA23</f>
        <v>12360</v>
      </c>
      <c r="AE141" s="6">
        <f>'Budget New Projetcts'!AB23</f>
        <v>12360</v>
      </c>
      <c r="AF141" s="6">
        <f>'Budget New Projetcts'!AC23</f>
        <v>12730.800000000001</v>
      </c>
      <c r="AG141" s="6">
        <f>'Budget New Projetcts'!AD23</f>
        <v>12730.800000000001</v>
      </c>
      <c r="AH141" s="6">
        <f>'Budget New Projetcts'!AE23</f>
        <v>12730.800000000001</v>
      </c>
      <c r="AI141" s="6">
        <f>'Budget New Projetcts'!AF23</f>
        <v>12730.800000000001</v>
      </c>
      <c r="AJ141" s="6">
        <f>'Budget New Projetcts'!AG23</f>
        <v>12730.800000000001</v>
      </c>
      <c r="AK141" s="6">
        <f>'Budget New Projetcts'!AH23</f>
        <v>12730.800000000001</v>
      </c>
      <c r="AL141" s="6">
        <f>'Budget New Projetcts'!AI23</f>
        <v>12730.800000000001</v>
      </c>
      <c r="AM141" s="6">
        <f>'Budget New Projetcts'!AJ23</f>
        <v>12730.800000000001</v>
      </c>
      <c r="AN141" s="6">
        <f>'Budget New Projetcts'!AK23</f>
        <v>12730.800000000001</v>
      </c>
      <c r="AO141" s="6">
        <f>'Budget New Projetcts'!AL23</f>
        <v>12730.800000000001</v>
      </c>
      <c r="AP141" s="6">
        <f>'Budget New Projetcts'!AM23</f>
        <v>12730.800000000001</v>
      </c>
      <c r="AQ141" s="6">
        <f>'Budget New Projetcts'!AN23</f>
        <v>12730.800000000001</v>
      </c>
      <c r="AR141" s="6">
        <f>'Budget New Projetcts'!AO23</f>
        <v>13112.724000000002</v>
      </c>
      <c r="AS141" s="6">
        <f>'Budget New Projetcts'!AP23</f>
        <v>13112.724000000002</v>
      </c>
      <c r="AT141" s="6">
        <f>'Budget New Projetcts'!AQ23</f>
        <v>13112.724000000002</v>
      </c>
      <c r="AU141" s="6">
        <f>'Budget New Projetcts'!AR23</f>
        <v>13112.724000000002</v>
      </c>
      <c r="AV141" s="6">
        <f>'Budget New Projetcts'!AS23</f>
        <v>13112.724000000002</v>
      </c>
      <c r="AW141" s="6">
        <f>'Budget New Projetcts'!AT23</f>
        <v>13112.724000000002</v>
      </c>
      <c r="AX141" s="6">
        <f>'Budget New Projetcts'!AU23</f>
        <v>13112.724000000002</v>
      </c>
      <c r="AY141" s="6">
        <f>'Budget New Projetcts'!AV23</f>
        <v>13112.724000000002</v>
      </c>
      <c r="AZ141" s="6">
        <f>'Budget New Projetcts'!AW23</f>
        <v>13112.724000000002</v>
      </c>
      <c r="BA141" s="6">
        <f>'Budget New Projetcts'!AX23</f>
        <v>13112.724000000002</v>
      </c>
      <c r="BB141" s="6">
        <f>'Budget New Projetcts'!AY23</f>
        <v>13112.724000000002</v>
      </c>
      <c r="BC141" s="6">
        <f>'Budget New Projetcts'!AZ23</f>
        <v>13112.724000000002</v>
      </c>
      <c r="BD141" s="6">
        <f>'Budget New Projetcts'!BA23</f>
        <v>13506.105720000003</v>
      </c>
      <c r="BE141" s="6">
        <f>'Budget New Projetcts'!BB23</f>
        <v>13506.105720000003</v>
      </c>
      <c r="BF141" s="6">
        <f>'Budget New Projetcts'!BC23</f>
        <v>13506.105720000003</v>
      </c>
      <c r="BG141" s="6">
        <f>'Budget New Projetcts'!BD23</f>
        <v>13506.105720000003</v>
      </c>
      <c r="BH141" s="6">
        <f>'Budget New Projetcts'!BE23</f>
        <v>13506.105720000003</v>
      </c>
      <c r="BI141" s="6">
        <f>'Budget New Projetcts'!BF23</f>
        <v>13506.105720000003</v>
      </c>
      <c r="BJ141" s="6">
        <f>'Budget New Projetcts'!BG23</f>
        <v>13506.105720000003</v>
      </c>
      <c r="BK141" s="6">
        <f>'Budget New Projetcts'!BH23</f>
        <v>13506.105720000003</v>
      </c>
      <c r="BL141" s="6">
        <f>'Budget New Projetcts'!BI23</f>
        <v>13506.105720000003</v>
      </c>
      <c r="BM141" s="6">
        <f>'Budget New Projetcts'!BJ23</f>
        <v>13506.105720000003</v>
      </c>
      <c r="BN141" s="6">
        <f>'Budget New Projetcts'!BK23</f>
        <v>13506.105720000003</v>
      </c>
      <c r="BO141" s="79"/>
      <c r="BP141" s="79"/>
      <c r="BQ141" s="79"/>
      <c r="BR141" s="79"/>
      <c r="BS141" s="79"/>
      <c r="BT141" s="79"/>
      <c r="BU141" s="79"/>
      <c r="BV141" s="79"/>
      <c r="BW141" s="79"/>
      <c r="BX141" s="18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18"/>
    </row>
    <row r="142" spans="1:100" ht="16.8" customHeight="1" outlineLevel="1" x14ac:dyDescent="0.3">
      <c r="A142" s="274"/>
      <c r="B142" s="5" t="s">
        <v>59</v>
      </c>
      <c r="C142" s="61">
        <f>SUM(D142:DM142)/SUM($D141:DM141)</f>
        <v>-0.51880038503121273</v>
      </c>
      <c r="D142" s="6">
        <v>0</v>
      </c>
      <c r="E142" s="6">
        <v>0</v>
      </c>
      <c r="F142" s="6">
        <v>0</v>
      </c>
      <c r="G142" s="6">
        <f>'Budget New Projetcts'!D24</f>
        <v>-400000</v>
      </c>
      <c r="H142" s="6">
        <f>'Budget New Projetcts'!E24</f>
        <v>0</v>
      </c>
      <c r="I142" s="6">
        <f>'Budget New Projetcts'!F24</f>
        <v>0</v>
      </c>
      <c r="J142" s="6">
        <f>'Budget New Projetcts'!G24</f>
        <v>0</v>
      </c>
      <c r="K142" s="6">
        <f>'Budget New Projetcts'!H24</f>
        <v>0</v>
      </c>
      <c r="L142" s="6">
        <f>'Budget New Projetcts'!I24</f>
        <v>0</v>
      </c>
      <c r="M142" s="6">
        <f>'Budget New Projetcts'!J24</f>
        <v>0</v>
      </c>
      <c r="N142" s="6">
        <f>'Budget New Projetcts'!K24</f>
        <v>0</v>
      </c>
      <c r="O142" s="6">
        <f>'Budget New Projetcts'!L24</f>
        <v>0</v>
      </c>
      <c r="P142" s="6">
        <f>'Budget New Projetcts'!M24</f>
        <v>0</v>
      </c>
      <c r="Q142" s="6">
        <f>'Budget New Projetcts'!N24</f>
        <v>0</v>
      </c>
      <c r="R142" s="6">
        <f>'Budget New Projetcts'!O24</f>
        <v>0</v>
      </c>
      <c r="S142" s="6">
        <f>'Budget New Projetcts'!P24</f>
        <v>0</v>
      </c>
      <c r="T142" s="6">
        <f>'Budget New Projetcts'!Q24</f>
        <v>0</v>
      </c>
      <c r="U142" s="6">
        <f>'Budget New Projetcts'!R24</f>
        <v>0</v>
      </c>
      <c r="V142" s="6">
        <f>'Budget New Projetcts'!S24</f>
        <v>0</v>
      </c>
      <c r="W142" s="6">
        <f>'Budget New Projetcts'!T24</f>
        <v>0</v>
      </c>
      <c r="X142" s="6">
        <f>'Budget New Projetcts'!U24</f>
        <v>0</v>
      </c>
      <c r="Y142" s="6">
        <f>'Budget New Projetcts'!V24</f>
        <v>0</v>
      </c>
      <c r="Z142" s="6">
        <f>'Budget New Projetcts'!W24</f>
        <v>0</v>
      </c>
      <c r="AA142" s="6">
        <f>'Budget New Projetcts'!X24</f>
        <v>0</v>
      </c>
      <c r="AB142" s="6">
        <f>'Budget New Projetcts'!Y24</f>
        <v>0</v>
      </c>
      <c r="AC142" s="6">
        <f>'Budget New Projetcts'!Z24</f>
        <v>0</v>
      </c>
      <c r="AD142" s="6">
        <f>'Budget New Projetcts'!AA24</f>
        <v>0</v>
      </c>
      <c r="AE142" s="6">
        <f>'Budget New Projetcts'!AB24</f>
        <v>0</v>
      </c>
      <c r="AF142" s="6">
        <f>'Budget New Projetcts'!AC24</f>
        <v>0</v>
      </c>
      <c r="AG142" s="6">
        <f>'Budget New Projetcts'!AD24</f>
        <v>0</v>
      </c>
      <c r="AH142" s="6">
        <f>'Budget New Projetcts'!AE24</f>
        <v>0</v>
      </c>
      <c r="AI142" s="6">
        <f>'Budget New Projetcts'!AF24</f>
        <v>0</v>
      </c>
      <c r="AJ142" s="6">
        <f>'Budget New Projetcts'!AG24</f>
        <v>0</v>
      </c>
      <c r="AK142" s="6">
        <f>'Budget New Projetcts'!AH24</f>
        <v>0</v>
      </c>
      <c r="AL142" s="6">
        <f>'Budget New Projetcts'!AI24</f>
        <v>0</v>
      </c>
      <c r="AM142" s="6">
        <f>'Budget New Projetcts'!AJ24</f>
        <v>0</v>
      </c>
      <c r="AN142" s="6">
        <f>'Budget New Projetcts'!AK24</f>
        <v>0</v>
      </c>
      <c r="AO142" s="6">
        <f>'Budget New Projetcts'!AL24</f>
        <v>0</v>
      </c>
      <c r="AP142" s="6">
        <f>'Budget New Projetcts'!AM24</f>
        <v>0</v>
      </c>
      <c r="AQ142" s="6">
        <f>'Budget New Projetcts'!AN24</f>
        <v>0</v>
      </c>
      <c r="AR142" s="6">
        <f>'Budget New Projetcts'!AO24</f>
        <v>0</v>
      </c>
      <c r="AS142" s="6">
        <f>'Budget New Projetcts'!AP24</f>
        <v>0</v>
      </c>
      <c r="AT142" s="6">
        <f>'Budget New Projetcts'!AQ24</f>
        <v>0</v>
      </c>
      <c r="AU142" s="6">
        <f>'Budget New Projetcts'!AR24</f>
        <v>0</v>
      </c>
      <c r="AV142" s="6">
        <f>'Budget New Projetcts'!AS24</f>
        <v>0</v>
      </c>
      <c r="AW142" s="6">
        <f>'Budget New Projetcts'!AT24</f>
        <v>0</v>
      </c>
      <c r="AX142" s="6">
        <f>'Budget New Projetcts'!AU24</f>
        <v>0</v>
      </c>
      <c r="AY142" s="6">
        <f>'Budget New Projetcts'!AV24</f>
        <v>0</v>
      </c>
      <c r="AZ142" s="6">
        <f>'Budget New Projetcts'!AW24</f>
        <v>0</v>
      </c>
      <c r="BA142" s="6">
        <f>'Budget New Projetcts'!AX24</f>
        <v>0</v>
      </c>
      <c r="BB142" s="6">
        <f>'Budget New Projetcts'!AY24</f>
        <v>0</v>
      </c>
      <c r="BC142" s="6">
        <f>'Budget New Projetcts'!AZ24</f>
        <v>0</v>
      </c>
      <c r="BD142" s="6">
        <f>'Budget New Projetcts'!BA24</f>
        <v>0</v>
      </c>
      <c r="BE142" s="6">
        <f>'Budget New Projetcts'!BB24</f>
        <v>0</v>
      </c>
      <c r="BF142" s="6">
        <f>'Budget New Projetcts'!BC24</f>
        <v>0</v>
      </c>
      <c r="BG142" s="6">
        <f>'Budget New Projetcts'!BD24</f>
        <v>0</v>
      </c>
      <c r="BH142" s="6">
        <f>'Budget New Projetcts'!BE24</f>
        <v>0</v>
      </c>
      <c r="BI142" s="6">
        <f>'Budget New Projetcts'!BF24</f>
        <v>0</v>
      </c>
      <c r="BJ142" s="6">
        <f>'Budget New Projetcts'!BG24</f>
        <v>0</v>
      </c>
      <c r="BK142" s="6">
        <f>'Budget New Projetcts'!BH24</f>
        <v>0</v>
      </c>
      <c r="BL142" s="6">
        <f>'Budget New Projetcts'!BI24</f>
        <v>0</v>
      </c>
      <c r="BM142" s="6">
        <f>'Budget New Projetcts'!BJ24</f>
        <v>0</v>
      </c>
      <c r="BN142" s="6">
        <f>'Budget New Projetcts'!BK24</f>
        <v>0</v>
      </c>
      <c r="BO142" s="79"/>
      <c r="BP142" s="79"/>
      <c r="BQ142" s="79"/>
      <c r="BR142" s="79"/>
      <c r="BS142" s="79"/>
      <c r="BT142" s="79"/>
      <c r="BU142" s="79"/>
      <c r="BV142" s="79"/>
      <c r="BW142" s="79"/>
      <c r="BX142" s="18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18"/>
    </row>
    <row r="143" spans="1:100" ht="16.8" customHeight="1" outlineLevel="1" x14ac:dyDescent="0.3">
      <c r="A143" s="274"/>
      <c r="B143" s="5" t="s">
        <v>60</v>
      </c>
      <c r="C143" s="61">
        <f>SUM(D143:DM143)/SUM($D141:DM141)</f>
        <v>-5.0000000000000044E-2</v>
      </c>
      <c r="D143" s="6">
        <v>0</v>
      </c>
      <c r="E143" s="6">
        <v>0</v>
      </c>
      <c r="F143" s="6">
        <v>0</v>
      </c>
      <c r="G143" s="6">
        <f>'Budget New Projetcts'!D25</f>
        <v>-1000</v>
      </c>
      <c r="H143" s="6">
        <f>'Budget New Projetcts'!E25</f>
        <v>-600</v>
      </c>
      <c r="I143" s="6">
        <f>'Budget New Projetcts'!F25</f>
        <v>-600</v>
      </c>
      <c r="J143" s="6">
        <f>'Budget New Projetcts'!G25</f>
        <v>-600</v>
      </c>
      <c r="K143" s="6">
        <f>'Budget New Projetcts'!H25</f>
        <v>-600</v>
      </c>
      <c r="L143" s="6">
        <f>'Budget New Projetcts'!I25</f>
        <v>-600</v>
      </c>
      <c r="M143" s="6">
        <f>'Budget New Projetcts'!J25</f>
        <v>-600</v>
      </c>
      <c r="N143" s="6">
        <f>'Budget New Projetcts'!K25</f>
        <v>-600</v>
      </c>
      <c r="O143" s="6">
        <f>'Budget New Projetcts'!L25</f>
        <v>-600</v>
      </c>
      <c r="P143" s="6">
        <f>'Budget New Projetcts'!M25</f>
        <v>-600</v>
      </c>
      <c r="Q143" s="6">
        <f>'Budget New Projetcts'!N25</f>
        <v>-600</v>
      </c>
      <c r="R143" s="6">
        <f>'Budget New Projetcts'!O25</f>
        <v>-600</v>
      </c>
      <c r="S143" s="6">
        <f>'Budget New Projetcts'!P25</f>
        <v>-600</v>
      </c>
      <c r="T143" s="6">
        <f>'Budget New Projetcts'!Q25</f>
        <v>-618</v>
      </c>
      <c r="U143" s="6">
        <f>'Budget New Projetcts'!R25</f>
        <v>-618</v>
      </c>
      <c r="V143" s="6">
        <f>'Budget New Projetcts'!S25</f>
        <v>-618</v>
      </c>
      <c r="W143" s="6">
        <f>'Budget New Projetcts'!T25</f>
        <v>-618</v>
      </c>
      <c r="X143" s="6">
        <f>'Budget New Projetcts'!U25</f>
        <v>-618</v>
      </c>
      <c r="Y143" s="6">
        <f>'Budget New Projetcts'!V25</f>
        <v>-618</v>
      </c>
      <c r="Z143" s="6">
        <f>'Budget New Projetcts'!W25</f>
        <v>-618</v>
      </c>
      <c r="AA143" s="6">
        <f>'Budget New Projetcts'!X25</f>
        <v>-618</v>
      </c>
      <c r="AB143" s="6">
        <f>'Budget New Projetcts'!Y25</f>
        <v>-618</v>
      </c>
      <c r="AC143" s="6">
        <f>'Budget New Projetcts'!Z25</f>
        <v>-618</v>
      </c>
      <c r="AD143" s="6">
        <f>'Budget New Projetcts'!AA25</f>
        <v>-618</v>
      </c>
      <c r="AE143" s="6">
        <f>'Budget New Projetcts'!AB25</f>
        <v>-618</v>
      </c>
      <c r="AF143" s="6">
        <f>'Budget New Projetcts'!AC25</f>
        <v>-636.54000000000008</v>
      </c>
      <c r="AG143" s="6">
        <f>'Budget New Projetcts'!AD25</f>
        <v>-636.54000000000008</v>
      </c>
      <c r="AH143" s="6">
        <f>'Budget New Projetcts'!AE25</f>
        <v>-636.54000000000008</v>
      </c>
      <c r="AI143" s="6">
        <f>'Budget New Projetcts'!AF25</f>
        <v>-636.54000000000008</v>
      </c>
      <c r="AJ143" s="6">
        <f>'Budget New Projetcts'!AG25</f>
        <v>-636.54000000000008</v>
      </c>
      <c r="AK143" s="6">
        <f>'Budget New Projetcts'!AH25</f>
        <v>-636.54000000000008</v>
      </c>
      <c r="AL143" s="6">
        <f>'Budget New Projetcts'!AI25</f>
        <v>-636.54000000000008</v>
      </c>
      <c r="AM143" s="6">
        <f>'Budget New Projetcts'!AJ25</f>
        <v>-636.54000000000008</v>
      </c>
      <c r="AN143" s="6">
        <f>'Budget New Projetcts'!AK25</f>
        <v>-636.54000000000008</v>
      </c>
      <c r="AO143" s="6">
        <f>'Budget New Projetcts'!AL25</f>
        <v>-636.54000000000008</v>
      </c>
      <c r="AP143" s="6">
        <f>'Budget New Projetcts'!AM25</f>
        <v>-636.54000000000008</v>
      </c>
      <c r="AQ143" s="6">
        <f>'Budget New Projetcts'!AN25</f>
        <v>-636.54000000000008</v>
      </c>
      <c r="AR143" s="6">
        <f>'Budget New Projetcts'!AO25</f>
        <v>-655.63620000000014</v>
      </c>
      <c r="AS143" s="6">
        <f>'Budget New Projetcts'!AP25</f>
        <v>-655.63620000000014</v>
      </c>
      <c r="AT143" s="6">
        <f>'Budget New Projetcts'!AQ25</f>
        <v>-655.63620000000014</v>
      </c>
      <c r="AU143" s="6">
        <f>'Budget New Projetcts'!AR25</f>
        <v>-655.63620000000014</v>
      </c>
      <c r="AV143" s="6">
        <f>'Budget New Projetcts'!AS25</f>
        <v>-655.63620000000014</v>
      </c>
      <c r="AW143" s="6">
        <f>'Budget New Projetcts'!AT25</f>
        <v>-655.63620000000014</v>
      </c>
      <c r="AX143" s="6">
        <f>'Budget New Projetcts'!AU25</f>
        <v>-655.63620000000014</v>
      </c>
      <c r="AY143" s="6">
        <f>'Budget New Projetcts'!AV25</f>
        <v>-655.63620000000014</v>
      </c>
      <c r="AZ143" s="6">
        <f>'Budget New Projetcts'!AW25</f>
        <v>-655.63620000000014</v>
      </c>
      <c r="BA143" s="6">
        <f>'Budget New Projetcts'!AX25</f>
        <v>-655.63620000000014</v>
      </c>
      <c r="BB143" s="6">
        <f>'Budget New Projetcts'!AY25</f>
        <v>-655.63620000000014</v>
      </c>
      <c r="BC143" s="6">
        <f>'Budget New Projetcts'!AZ25</f>
        <v>-655.63620000000014</v>
      </c>
      <c r="BD143" s="6">
        <f>'Budget New Projetcts'!BA25</f>
        <v>-675.30528600000025</v>
      </c>
      <c r="BE143" s="6">
        <f>'Budget New Projetcts'!BB25</f>
        <v>-675.30528600000025</v>
      </c>
      <c r="BF143" s="6">
        <f>'Budget New Projetcts'!BC25</f>
        <v>-675.30528600000025</v>
      </c>
      <c r="BG143" s="6">
        <f>'Budget New Projetcts'!BD25</f>
        <v>-675.30528600000025</v>
      </c>
      <c r="BH143" s="6">
        <f>'Budget New Projetcts'!BE25</f>
        <v>-675.30528600000025</v>
      </c>
      <c r="BI143" s="6">
        <f>'Budget New Projetcts'!BF25</f>
        <v>-675.30528600000025</v>
      </c>
      <c r="BJ143" s="6">
        <f>'Budget New Projetcts'!BG25</f>
        <v>-675.30528600000025</v>
      </c>
      <c r="BK143" s="6">
        <f>'Budget New Projetcts'!BH25</f>
        <v>-675.30528600000025</v>
      </c>
      <c r="BL143" s="6">
        <f>'Budget New Projetcts'!BI25</f>
        <v>-675.30528600000025</v>
      </c>
      <c r="BM143" s="6">
        <f>'Budget New Projetcts'!BJ25</f>
        <v>-675.30528600000025</v>
      </c>
      <c r="BN143" s="6">
        <f>'Budget New Projetcts'!BK25</f>
        <v>-675.30528600000025</v>
      </c>
      <c r="BO143" s="79"/>
      <c r="BP143" s="79"/>
      <c r="BQ143" s="79"/>
      <c r="BR143" s="79"/>
      <c r="BS143" s="79"/>
      <c r="BT143" s="79"/>
      <c r="BU143" s="79"/>
      <c r="BV143" s="79"/>
      <c r="BW143" s="79"/>
      <c r="BX143" s="18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18"/>
    </row>
    <row r="144" spans="1:100" ht="16.8" customHeight="1" outlineLevel="1" x14ac:dyDescent="0.3">
      <c r="A144" s="274"/>
      <c r="B144" s="12" t="s">
        <v>61</v>
      </c>
      <c r="C144" s="61">
        <f>SUM(D144:DM144)/SUM($D141:DM141)</f>
        <v>-7.9999999999999905E-2</v>
      </c>
      <c r="D144" s="6">
        <v>0</v>
      </c>
      <c r="E144" s="6">
        <v>0</v>
      </c>
      <c r="F144" s="6">
        <v>0</v>
      </c>
      <c r="G144" s="6">
        <f>'Budget New Projetcts'!D26</f>
        <v>-1600</v>
      </c>
      <c r="H144" s="6">
        <f>'Budget New Projetcts'!E26</f>
        <v>-960</v>
      </c>
      <c r="I144" s="6">
        <f>'Budget New Projetcts'!F26</f>
        <v>-960</v>
      </c>
      <c r="J144" s="6">
        <f>'Budget New Projetcts'!G26</f>
        <v>-960</v>
      </c>
      <c r="K144" s="6">
        <f>'Budget New Projetcts'!H26</f>
        <v>-960</v>
      </c>
      <c r="L144" s="6">
        <f>'Budget New Projetcts'!I26</f>
        <v>-960</v>
      </c>
      <c r="M144" s="6">
        <f>'Budget New Projetcts'!J26</f>
        <v>-960</v>
      </c>
      <c r="N144" s="6">
        <f>'Budget New Projetcts'!K26</f>
        <v>-960</v>
      </c>
      <c r="O144" s="6">
        <f>'Budget New Projetcts'!L26</f>
        <v>-960</v>
      </c>
      <c r="P144" s="6">
        <f>'Budget New Projetcts'!M26</f>
        <v>-960</v>
      </c>
      <c r="Q144" s="6">
        <f>'Budget New Projetcts'!N26</f>
        <v>-960</v>
      </c>
      <c r="R144" s="6">
        <f>'Budget New Projetcts'!O26</f>
        <v>-960</v>
      </c>
      <c r="S144" s="6">
        <f>'Budget New Projetcts'!P26</f>
        <v>-960</v>
      </c>
      <c r="T144" s="6">
        <f>'Budget New Projetcts'!Q26</f>
        <v>-988.80000000000007</v>
      </c>
      <c r="U144" s="6">
        <f>'Budget New Projetcts'!R26</f>
        <v>-988.80000000000007</v>
      </c>
      <c r="V144" s="6">
        <f>'Budget New Projetcts'!S26</f>
        <v>-988.80000000000007</v>
      </c>
      <c r="W144" s="6">
        <f>'Budget New Projetcts'!T26</f>
        <v>-988.80000000000007</v>
      </c>
      <c r="X144" s="6">
        <f>'Budget New Projetcts'!U26</f>
        <v>-988.80000000000007</v>
      </c>
      <c r="Y144" s="6">
        <f>'Budget New Projetcts'!V26</f>
        <v>-988.80000000000007</v>
      </c>
      <c r="Z144" s="6">
        <f>'Budget New Projetcts'!W26</f>
        <v>-988.80000000000007</v>
      </c>
      <c r="AA144" s="6">
        <f>'Budget New Projetcts'!X26</f>
        <v>-988.80000000000007</v>
      </c>
      <c r="AB144" s="6">
        <f>'Budget New Projetcts'!Y26</f>
        <v>-988.80000000000007</v>
      </c>
      <c r="AC144" s="6">
        <f>'Budget New Projetcts'!Z26</f>
        <v>-988.80000000000007</v>
      </c>
      <c r="AD144" s="6">
        <f>'Budget New Projetcts'!AA26</f>
        <v>-988.80000000000007</v>
      </c>
      <c r="AE144" s="6">
        <f>'Budget New Projetcts'!AB26</f>
        <v>-988.80000000000007</v>
      </c>
      <c r="AF144" s="6">
        <f>'Budget New Projetcts'!AC26</f>
        <v>-1018.4640000000001</v>
      </c>
      <c r="AG144" s="6">
        <f>'Budget New Projetcts'!AD26</f>
        <v>-1018.4640000000001</v>
      </c>
      <c r="AH144" s="6">
        <f>'Budget New Projetcts'!AE26</f>
        <v>-1018.4640000000001</v>
      </c>
      <c r="AI144" s="6">
        <f>'Budget New Projetcts'!AF26</f>
        <v>-1018.4640000000001</v>
      </c>
      <c r="AJ144" s="6">
        <f>'Budget New Projetcts'!AG26</f>
        <v>-1018.4640000000001</v>
      </c>
      <c r="AK144" s="6">
        <f>'Budget New Projetcts'!AH26</f>
        <v>-1018.4640000000001</v>
      </c>
      <c r="AL144" s="6">
        <f>'Budget New Projetcts'!AI26</f>
        <v>-1018.4640000000001</v>
      </c>
      <c r="AM144" s="6">
        <f>'Budget New Projetcts'!AJ26</f>
        <v>-1018.4640000000001</v>
      </c>
      <c r="AN144" s="6">
        <f>'Budget New Projetcts'!AK26</f>
        <v>-1018.4640000000001</v>
      </c>
      <c r="AO144" s="6">
        <f>'Budget New Projetcts'!AL26</f>
        <v>-1018.4640000000001</v>
      </c>
      <c r="AP144" s="6">
        <f>'Budget New Projetcts'!AM26</f>
        <v>-1018.4640000000001</v>
      </c>
      <c r="AQ144" s="6">
        <f>'Budget New Projetcts'!AN26</f>
        <v>-1018.4640000000001</v>
      </c>
      <c r="AR144" s="6">
        <f>'Budget New Projetcts'!AO26</f>
        <v>-1049.0179200000002</v>
      </c>
      <c r="AS144" s="6">
        <f>'Budget New Projetcts'!AP26</f>
        <v>-1049.0179200000002</v>
      </c>
      <c r="AT144" s="6">
        <f>'Budget New Projetcts'!AQ26</f>
        <v>-1049.0179200000002</v>
      </c>
      <c r="AU144" s="6">
        <f>'Budget New Projetcts'!AR26</f>
        <v>-1049.0179200000002</v>
      </c>
      <c r="AV144" s="6">
        <f>'Budget New Projetcts'!AS26</f>
        <v>-1049.0179200000002</v>
      </c>
      <c r="AW144" s="6">
        <f>'Budget New Projetcts'!AT26</f>
        <v>-1049.0179200000002</v>
      </c>
      <c r="AX144" s="6">
        <f>'Budget New Projetcts'!AU26</f>
        <v>-1049.0179200000002</v>
      </c>
      <c r="AY144" s="6">
        <f>'Budget New Projetcts'!AV26</f>
        <v>-1049.0179200000002</v>
      </c>
      <c r="AZ144" s="6">
        <f>'Budget New Projetcts'!AW26</f>
        <v>-1049.0179200000002</v>
      </c>
      <c r="BA144" s="6">
        <f>'Budget New Projetcts'!AX26</f>
        <v>-1049.0179200000002</v>
      </c>
      <c r="BB144" s="6">
        <f>'Budget New Projetcts'!AY26</f>
        <v>-1049.0179200000002</v>
      </c>
      <c r="BC144" s="6">
        <f>'Budget New Projetcts'!AZ26</f>
        <v>-1049.0179200000002</v>
      </c>
      <c r="BD144" s="6">
        <f>'Budget New Projetcts'!BA26</f>
        <v>-1080.4884576000002</v>
      </c>
      <c r="BE144" s="6">
        <f>'Budget New Projetcts'!BB26</f>
        <v>-1080.4884576000002</v>
      </c>
      <c r="BF144" s="6">
        <f>'Budget New Projetcts'!BC26</f>
        <v>-1080.4884576000002</v>
      </c>
      <c r="BG144" s="6">
        <f>'Budget New Projetcts'!BD26</f>
        <v>-1080.4884576000002</v>
      </c>
      <c r="BH144" s="6">
        <f>'Budget New Projetcts'!BE26</f>
        <v>-1080.4884576000002</v>
      </c>
      <c r="BI144" s="6">
        <f>'Budget New Projetcts'!BF26</f>
        <v>-1080.4884576000002</v>
      </c>
      <c r="BJ144" s="6">
        <f>'Budget New Projetcts'!BG26</f>
        <v>-1080.4884576000002</v>
      </c>
      <c r="BK144" s="6">
        <f>'Budget New Projetcts'!BH26</f>
        <v>-1080.4884576000002</v>
      </c>
      <c r="BL144" s="6">
        <f>'Budget New Projetcts'!BI26</f>
        <v>-1080.4884576000002</v>
      </c>
      <c r="BM144" s="6">
        <f>'Budget New Projetcts'!BJ26</f>
        <v>-1080.4884576000002</v>
      </c>
      <c r="BN144" s="6">
        <f>'Budget New Projetcts'!BK26</f>
        <v>-1080.4884576000002</v>
      </c>
      <c r="BO144" s="79"/>
      <c r="BP144" s="79"/>
      <c r="BQ144" s="79"/>
      <c r="BR144" s="79"/>
      <c r="BS144" s="79"/>
      <c r="BT144" s="79"/>
      <c r="BU144" s="79"/>
      <c r="BV144" s="79"/>
      <c r="BW144" s="79"/>
      <c r="BX144" s="18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18"/>
    </row>
    <row r="145" spans="1:100" ht="16.8" customHeight="1" outlineLevel="1" thickBot="1" x14ac:dyDescent="0.35">
      <c r="A145" s="274">
        <f>NPV((1+'Budget New Projetcts'!$C$7)^(1/12)-1,'Cashflow New Projects'!D145:CV145)</f>
        <v>178736.28773258935</v>
      </c>
      <c r="B145" s="5" t="s">
        <v>62</v>
      </c>
      <c r="C145" s="61">
        <f>SUM(D145:DM145)/SUM($D141:DM141)</f>
        <v>0.35119961496878732</v>
      </c>
      <c r="D145" s="6">
        <v>0</v>
      </c>
      <c r="E145" s="6">
        <v>0</v>
      </c>
      <c r="F145" s="6">
        <v>0</v>
      </c>
      <c r="G145" s="6">
        <f>'Budget New Projetcts'!D27</f>
        <v>-382600</v>
      </c>
      <c r="H145" s="6">
        <f>'Budget New Projetcts'!E27</f>
        <v>10440</v>
      </c>
      <c r="I145" s="6">
        <f>'Budget New Projetcts'!F27</f>
        <v>10440</v>
      </c>
      <c r="J145" s="6">
        <f>'Budget New Projetcts'!G27</f>
        <v>10440</v>
      </c>
      <c r="K145" s="6">
        <f>'Budget New Projetcts'!H27</f>
        <v>10440</v>
      </c>
      <c r="L145" s="6">
        <f>'Budget New Projetcts'!I27</f>
        <v>10440</v>
      </c>
      <c r="M145" s="6">
        <f>'Budget New Projetcts'!J27</f>
        <v>10440</v>
      </c>
      <c r="N145" s="6">
        <f>'Budget New Projetcts'!K27</f>
        <v>10440</v>
      </c>
      <c r="O145" s="6">
        <f>'Budget New Projetcts'!L27</f>
        <v>10440</v>
      </c>
      <c r="P145" s="6">
        <f>'Budget New Projetcts'!M27</f>
        <v>10440</v>
      </c>
      <c r="Q145" s="6">
        <f>'Budget New Projetcts'!N27</f>
        <v>10440</v>
      </c>
      <c r="R145" s="6">
        <f>'Budget New Projetcts'!O27</f>
        <v>10440</v>
      </c>
      <c r="S145" s="6">
        <f>'Budget New Projetcts'!P27</f>
        <v>10440</v>
      </c>
      <c r="T145" s="6">
        <f>'Budget New Projetcts'!Q27</f>
        <v>10753.2</v>
      </c>
      <c r="U145" s="6">
        <f>'Budget New Projetcts'!R27</f>
        <v>10753.2</v>
      </c>
      <c r="V145" s="6">
        <f>'Budget New Projetcts'!S27</f>
        <v>10753.2</v>
      </c>
      <c r="W145" s="6">
        <f>'Budget New Projetcts'!T27</f>
        <v>10753.2</v>
      </c>
      <c r="X145" s="6">
        <f>'Budget New Projetcts'!U27</f>
        <v>10753.2</v>
      </c>
      <c r="Y145" s="6">
        <f>'Budget New Projetcts'!V27</f>
        <v>10753.2</v>
      </c>
      <c r="Z145" s="6">
        <f>'Budget New Projetcts'!W27</f>
        <v>10753.2</v>
      </c>
      <c r="AA145" s="6">
        <f>'Budget New Projetcts'!X27</f>
        <v>10753.2</v>
      </c>
      <c r="AB145" s="6">
        <f>'Budget New Projetcts'!Y27</f>
        <v>10753.2</v>
      </c>
      <c r="AC145" s="6">
        <f>'Budget New Projetcts'!Z27</f>
        <v>10753.2</v>
      </c>
      <c r="AD145" s="6">
        <f>'Budget New Projetcts'!AA27</f>
        <v>10753.2</v>
      </c>
      <c r="AE145" s="6">
        <f>'Budget New Projetcts'!AB27</f>
        <v>10753.2</v>
      </c>
      <c r="AF145" s="6">
        <f>'Budget New Projetcts'!AC27</f>
        <v>11075.796</v>
      </c>
      <c r="AG145" s="6">
        <f>'Budget New Projetcts'!AD27</f>
        <v>11075.796</v>
      </c>
      <c r="AH145" s="6">
        <f>'Budget New Projetcts'!AE27</f>
        <v>11075.796</v>
      </c>
      <c r="AI145" s="6">
        <f>'Budget New Projetcts'!AF27</f>
        <v>11075.796</v>
      </c>
      <c r="AJ145" s="6">
        <f>'Budget New Projetcts'!AG27</f>
        <v>11075.796</v>
      </c>
      <c r="AK145" s="6">
        <f>'Budget New Projetcts'!AH27</f>
        <v>11075.796</v>
      </c>
      <c r="AL145" s="6">
        <f>'Budget New Projetcts'!AI27</f>
        <v>11075.796</v>
      </c>
      <c r="AM145" s="6">
        <f>'Budget New Projetcts'!AJ27</f>
        <v>11075.796</v>
      </c>
      <c r="AN145" s="6">
        <f>'Budget New Projetcts'!AK27</f>
        <v>11075.796</v>
      </c>
      <c r="AO145" s="6">
        <f>'Budget New Projetcts'!AL27</f>
        <v>11075.796</v>
      </c>
      <c r="AP145" s="6">
        <f>'Budget New Projetcts'!AM27</f>
        <v>11075.796</v>
      </c>
      <c r="AQ145" s="6">
        <f>'Budget New Projetcts'!AN27</f>
        <v>11075.796</v>
      </c>
      <c r="AR145" s="6">
        <f>'Budget New Projetcts'!AO27</f>
        <v>11408.069880000001</v>
      </c>
      <c r="AS145" s="6">
        <f>'Budget New Projetcts'!AP27</f>
        <v>11408.069880000001</v>
      </c>
      <c r="AT145" s="6">
        <f>'Budget New Projetcts'!AQ27</f>
        <v>11408.069880000001</v>
      </c>
      <c r="AU145" s="6">
        <f>'Budget New Projetcts'!AR27</f>
        <v>11408.069880000001</v>
      </c>
      <c r="AV145" s="6">
        <f>'Budget New Projetcts'!AS27</f>
        <v>11408.069880000001</v>
      </c>
      <c r="AW145" s="6">
        <f>'Budget New Projetcts'!AT27</f>
        <v>11408.069880000001</v>
      </c>
      <c r="AX145" s="6">
        <f>'Budget New Projetcts'!AU27</f>
        <v>11408.069880000001</v>
      </c>
      <c r="AY145" s="6">
        <f>'Budget New Projetcts'!AV27</f>
        <v>11408.069880000001</v>
      </c>
      <c r="AZ145" s="6">
        <f>'Budget New Projetcts'!AW27</f>
        <v>11408.069880000001</v>
      </c>
      <c r="BA145" s="6">
        <f>'Budget New Projetcts'!AX27</f>
        <v>11408.069880000001</v>
      </c>
      <c r="BB145" s="6">
        <f>'Budget New Projetcts'!AY27</f>
        <v>11408.069880000001</v>
      </c>
      <c r="BC145" s="6">
        <f>'Budget New Projetcts'!AZ27</f>
        <v>11408.069880000001</v>
      </c>
      <c r="BD145" s="6">
        <f>'Budget New Projetcts'!BA27</f>
        <v>11750.311976400002</v>
      </c>
      <c r="BE145" s="6">
        <f>'Budget New Projetcts'!BB27</f>
        <v>11750.311976400002</v>
      </c>
      <c r="BF145" s="6">
        <f>'Budget New Projetcts'!BC27</f>
        <v>11750.311976400002</v>
      </c>
      <c r="BG145" s="6">
        <f>'Budget New Projetcts'!BD27</f>
        <v>11750.311976400002</v>
      </c>
      <c r="BH145" s="6">
        <f>'Budget New Projetcts'!BE27</f>
        <v>11750.311976400002</v>
      </c>
      <c r="BI145" s="6">
        <f>'Budget New Projetcts'!BF27</f>
        <v>11750.311976400002</v>
      </c>
      <c r="BJ145" s="6">
        <f>'Budget New Projetcts'!BG27</f>
        <v>11750.311976400002</v>
      </c>
      <c r="BK145" s="6">
        <f>'Budget New Projetcts'!BH27</f>
        <v>11750.311976400002</v>
      </c>
      <c r="BL145" s="6">
        <f>'Budget New Projetcts'!BI27</f>
        <v>11750.311976400002</v>
      </c>
      <c r="BM145" s="6">
        <f>'Budget New Projetcts'!BJ27</f>
        <v>11750.311976400002</v>
      </c>
      <c r="BN145" s="6">
        <f>'Budget New Projetcts'!BK27</f>
        <v>11750.311976400002</v>
      </c>
      <c r="BO145" s="79"/>
      <c r="BP145" s="79"/>
      <c r="BQ145" s="79"/>
      <c r="BR145" s="79"/>
      <c r="BS145" s="79"/>
      <c r="BT145" s="79"/>
      <c r="BU145" s="79"/>
      <c r="BV145" s="79"/>
      <c r="BW145" s="79"/>
      <c r="BX145" s="18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18"/>
    </row>
    <row r="146" spans="1:100" ht="16.8" customHeight="1" outlineLevel="1" thickBot="1" x14ac:dyDescent="0.35">
      <c r="A146" s="274"/>
      <c r="B146" s="34" t="s">
        <v>96</v>
      </c>
      <c r="C146" s="35"/>
      <c r="D146" s="35" t="s">
        <v>63</v>
      </c>
      <c r="E146" s="209">
        <v>43831</v>
      </c>
      <c r="F146" s="209">
        <v>43862</v>
      </c>
      <c r="G146" s="209">
        <v>43891</v>
      </c>
      <c r="H146" s="209">
        <v>43922</v>
      </c>
      <c r="I146" s="209">
        <v>43952</v>
      </c>
      <c r="J146" s="209">
        <v>43983</v>
      </c>
      <c r="K146" s="209">
        <v>44013</v>
      </c>
      <c r="L146" s="209">
        <v>44044</v>
      </c>
      <c r="M146" s="209">
        <v>44075</v>
      </c>
      <c r="N146" s="209">
        <v>44105</v>
      </c>
      <c r="O146" s="209">
        <v>44136</v>
      </c>
      <c r="P146" s="209">
        <v>44166</v>
      </c>
      <c r="Q146" s="209">
        <v>44197</v>
      </c>
      <c r="R146" s="209">
        <v>44228</v>
      </c>
      <c r="S146" s="209">
        <v>44256</v>
      </c>
      <c r="T146" s="209">
        <v>44287</v>
      </c>
      <c r="U146" s="209">
        <v>44317</v>
      </c>
      <c r="V146" s="209">
        <v>44348</v>
      </c>
      <c r="W146" s="209">
        <v>44378</v>
      </c>
      <c r="X146" s="209">
        <v>44409</v>
      </c>
      <c r="Y146" s="209">
        <v>44440</v>
      </c>
      <c r="Z146" s="209">
        <v>44470</v>
      </c>
      <c r="AA146" s="209">
        <v>44501</v>
      </c>
      <c r="AB146" s="209">
        <v>44531</v>
      </c>
      <c r="AC146" s="209">
        <v>44562</v>
      </c>
      <c r="AD146" s="209">
        <v>44593</v>
      </c>
      <c r="AE146" s="209">
        <v>44621</v>
      </c>
      <c r="AF146" s="209">
        <v>44652</v>
      </c>
      <c r="AG146" s="209">
        <v>44682</v>
      </c>
      <c r="AH146" s="209">
        <v>44713</v>
      </c>
      <c r="AI146" s="209">
        <v>44743</v>
      </c>
      <c r="AJ146" s="209">
        <v>44774</v>
      </c>
      <c r="AK146" s="209">
        <v>44805</v>
      </c>
      <c r="AL146" s="209">
        <v>44835</v>
      </c>
      <c r="AM146" s="209">
        <v>44866</v>
      </c>
      <c r="AN146" s="209">
        <v>44896</v>
      </c>
      <c r="AO146" s="209">
        <v>44927</v>
      </c>
      <c r="AP146" s="209">
        <v>44958</v>
      </c>
      <c r="AQ146" s="209">
        <v>44986</v>
      </c>
      <c r="AR146" s="209">
        <v>45017</v>
      </c>
      <c r="AS146" s="209">
        <v>45047</v>
      </c>
      <c r="AT146" s="209">
        <v>45078</v>
      </c>
      <c r="AU146" s="209">
        <v>45108</v>
      </c>
      <c r="AV146" s="209">
        <v>45139</v>
      </c>
      <c r="AW146" s="209">
        <v>45170</v>
      </c>
      <c r="AX146" s="209">
        <v>45200</v>
      </c>
      <c r="AY146" s="209">
        <v>45231</v>
      </c>
      <c r="AZ146" s="209">
        <v>45261</v>
      </c>
      <c r="BA146" s="209">
        <v>45292</v>
      </c>
      <c r="BB146" s="209">
        <v>45323</v>
      </c>
      <c r="BC146" s="209">
        <v>45352</v>
      </c>
      <c r="BD146" s="209">
        <v>45383</v>
      </c>
      <c r="BE146" s="209">
        <v>45413</v>
      </c>
      <c r="BF146" s="209">
        <v>45444</v>
      </c>
      <c r="BG146" s="209">
        <v>45474</v>
      </c>
      <c r="BH146" s="209">
        <v>45505</v>
      </c>
      <c r="BI146" s="209">
        <v>45536</v>
      </c>
      <c r="BJ146" s="209">
        <v>45566</v>
      </c>
      <c r="BK146" s="209">
        <v>45597</v>
      </c>
      <c r="BL146" s="209">
        <v>45627</v>
      </c>
      <c r="BM146" s="209">
        <v>45658</v>
      </c>
      <c r="BN146" s="209">
        <v>45689</v>
      </c>
      <c r="BO146" s="209">
        <v>45717</v>
      </c>
      <c r="BP146" s="209">
        <v>45748</v>
      </c>
      <c r="BQ146" s="209">
        <v>45778</v>
      </c>
      <c r="BR146" s="209">
        <v>45809</v>
      </c>
      <c r="BS146" s="209">
        <v>45839</v>
      </c>
      <c r="BT146" s="209">
        <v>45870</v>
      </c>
      <c r="BU146" s="209">
        <v>45901</v>
      </c>
      <c r="BV146" s="209">
        <v>45931</v>
      </c>
      <c r="BW146" s="209">
        <v>45962</v>
      </c>
      <c r="BX146" s="213">
        <v>45992</v>
      </c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5"/>
    </row>
    <row r="147" spans="1:100" ht="16.8" customHeight="1" outlineLevel="1" x14ac:dyDescent="0.3">
      <c r="A147" s="274"/>
      <c r="B147" s="2" t="s">
        <v>58</v>
      </c>
      <c r="C147" s="61">
        <f>SUM(D147:DM147)/SUM($D147:DM147)</f>
        <v>1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f t="shared" ref="J147:S151" si="337">(G141)*2</f>
        <v>40000</v>
      </c>
      <c r="K147" s="6">
        <f t="shared" si="337"/>
        <v>24000</v>
      </c>
      <c r="L147" s="6">
        <f t="shared" si="337"/>
        <v>24000</v>
      </c>
      <c r="M147" s="6">
        <f t="shared" si="337"/>
        <v>24000</v>
      </c>
      <c r="N147" s="6">
        <f t="shared" si="337"/>
        <v>24000</v>
      </c>
      <c r="O147" s="6">
        <f t="shared" si="337"/>
        <v>24000</v>
      </c>
      <c r="P147" s="6">
        <f t="shared" si="337"/>
        <v>24000</v>
      </c>
      <c r="Q147" s="6">
        <f t="shared" si="337"/>
        <v>24000</v>
      </c>
      <c r="R147" s="6">
        <f t="shared" si="337"/>
        <v>24000</v>
      </c>
      <c r="S147" s="6">
        <f t="shared" si="337"/>
        <v>24000</v>
      </c>
      <c r="T147" s="6">
        <f t="shared" ref="T147:AC151" si="338">(Q141)*2</f>
        <v>24000</v>
      </c>
      <c r="U147" s="6">
        <f t="shared" si="338"/>
        <v>24000</v>
      </c>
      <c r="V147" s="6">
        <f t="shared" si="338"/>
        <v>24000</v>
      </c>
      <c r="W147" s="6">
        <f t="shared" si="338"/>
        <v>24720</v>
      </c>
      <c r="X147" s="6">
        <f t="shared" si="338"/>
        <v>24720</v>
      </c>
      <c r="Y147" s="6">
        <f t="shared" si="338"/>
        <v>24720</v>
      </c>
      <c r="Z147" s="6">
        <f t="shared" si="338"/>
        <v>24720</v>
      </c>
      <c r="AA147" s="6">
        <f t="shared" si="338"/>
        <v>24720</v>
      </c>
      <c r="AB147" s="6">
        <f t="shared" si="338"/>
        <v>24720</v>
      </c>
      <c r="AC147" s="6">
        <f t="shared" si="338"/>
        <v>24720</v>
      </c>
      <c r="AD147" s="6">
        <f t="shared" ref="AD147:AM151" si="339">(AA141)*2</f>
        <v>24720</v>
      </c>
      <c r="AE147" s="6">
        <f t="shared" si="339"/>
        <v>24720</v>
      </c>
      <c r="AF147" s="6">
        <f t="shared" si="339"/>
        <v>24720</v>
      </c>
      <c r="AG147" s="6">
        <f t="shared" si="339"/>
        <v>24720</v>
      </c>
      <c r="AH147" s="6">
        <f t="shared" si="339"/>
        <v>24720</v>
      </c>
      <c r="AI147" s="6">
        <f t="shared" si="339"/>
        <v>25461.600000000002</v>
      </c>
      <c r="AJ147" s="6">
        <f t="shared" si="339"/>
        <v>25461.600000000002</v>
      </c>
      <c r="AK147" s="6">
        <f t="shared" si="339"/>
        <v>25461.600000000002</v>
      </c>
      <c r="AL147" s="6">
        <f t="shared" si="339"/>
        <v>25461.600000000002</v>
      </c>
      <c r="AM147" s="6">
        <f t="shared" si="339"/>
        <v>25461.600000000002</v>
      </c>
      <c r="AN147" s="6">
        <f t="shared" ref="AN147:AW151" si="340">(AK141)*2</f>
        <v>25461.600000000002</v>
      </c>
      <c r="AO147" s="6">
        <f t="shared" si="340"/>
        <v>25461.600000000002</v>
      </c>
      <c r="AP147" s="6">
        <f t="shared" si="340"/>
        <v>25461.600000000002</v>
      </c>
      <c r="AQ147" s="6">
        <f t="shared" si="340"/>
        <v>25461.600000000002</v>
      </c>
      <c r="AR147" s="6">
        <f t="shared" si="340"/>
        <v>25461.600000000002</v>
      </c>
      <c r="AS147" s="6">
        <f t="shared" si="340"/>
        <v>25461.600000000002</v>
      </c>
      <c r="AT147" s="6">
        <f t="shared" si="340"/>
        <v>25461.600000000002</v>
      </c>
      <c r="AU147" s="6">
        <f t="shared" si="340"/>
        <v>26225.448000000004</v>
      </c>
      <c r="AV147" s="6">
        <f t="shared" si="340"/>
        <v>26225.448000000004</v>
      </c>
      <c r="AW147" s="6">
        <f t="shared" si="340"/>
        <v>26225.448000000004</v>
      </c>
      <c r="AX147" s="6">
        <f t="shared" ref="AX147:BG151" si="341">(AU141)*2</f>
        <v>26225.448000000004</v>
      </c>
      <c r="AY147" s="6">
        <f t="shared" si="341"/>
        <v>26225.448000000004</v>
      </c>
      <c r="AZ147" s="6">
        <f t="shared" si="341"/>
        <v>26225.448000000004</v>
      </c>
      <c r="BA147" s="6">
        <f t="shared" si="341"/>
        <v>26225.448000000004</v>
      </c>
      <c r="BB147" s="6">
        <f t="shared" si="341"/>
        <v>26225.448000000004</v>
      </c>
      <c r="BC147" s="6">
        <f t="shared" si="341"/>
        <v>26225.448000000004</v>
      </c>
      <c r="BD147" s="6">
        <f t="shared" si="341"/>
        <v>26225.448000000004</v>
      </c>
      <c r="BE147" s="6">
        <f t="shared" si="341"/>
        <v>26225.448000000004</v>
      </c>
      <c r="BF147" s="6">
        <f t="shared" si="341"/>
        <v>26225.448000000004</v>
      </c>
      <c r="BG147" s="6">
        <f t="shared" si="341"/>
        <v>27012.211440000006</v>
      </c>
      <c r="BH147" s="6">
        <f t="shared" ref="BH147:BQ151" si="342">(BE141)*2</f>
        <v>27012.211440000006</v>
      </c>
      <c r="BI147" s="6">
        <f t="shared" si="342"/>
        <v>27012.211440000006</v>
      </c>
      <c r="BJ147" s="6">
        <f t="shared" si="342"/>
        <v>27012.211440000006</v>
      </c>
      <c r="BK147" s="6">
        <f t="shared" si="342"/>
        <v>27012.211440000006</v>
      </c>
      <c r="BL147" s="6">
        <f t="shared" si="342"/>
        <v>27012.211440000006</v>
      </c>
      <c r="BM147" s="6">
        <f t="shared" si="342"/>
        <v>27012.211440000006</v>
      </c>
      <c r="BN147" s="6">
        <f t="shared" si="342"/>
        <v>27012.211440000006</v>
      </c>
      <c r="BO147" s="6">
        <f t="shared" si="342"/>
        <v>27012.211440000006</v>
      </c>
      <c r="BP147" s="6">
        <f t="shared" si="342"/>
        <v>27012.211440000006</v>
      </c>
      <c r="BQ147" s="6">
        <f t="shared" si="342"/>
        <v>27012.211440000006</v>
      </c>
      <c r="BR147" s="6">
        <f t="shared" ref="BR147:BX151" si="343">(BO141)*2</f>
        <v>0</v>
      </c>
      <c r="BS147" s="6">
        <f t="shared" si="343"/>
        <v>0</v>
      </c>
      <c r="BT147" s="6">
        <f t="shared" si="343"/>
        <v>0</v>
      </c>
      <c r="BU147" s="6">
        <f t="shared" si="343"/>
        <v>0</v>
      </c>
      <c r="BV147" s="6">
        <f t="shared" si="343"/>
        <v>0</v>
      </c>
      <c r="BW147" s="6">
        <f t="shared" si="343"/>
        <v>0</v>
      </c>
      <c r="BX147" s="7">
        <f t="shared" si="343"/>
        <v>0</v>
      </c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18"/>
    </row>
    <row r="148" spans="1:100" ht="16.8" customHeight="1" outlineLevel="1" x14ac:dyDescent="0.3">
      <c r="A148" s="274"/>
      <c r="B148" s="5" t="s">
        <v>59</v>
      </c>
      <c r="C148" s="61">
        <f>SUM(D148:DM148)/SUM($D147:DM147)</f>
        <v>-0.51880038503121273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f t="shared" si="337"/>
        <v>-800000</v>
      </c>
      <c r="K148" s="6">
        <f t="shared" si="337"/>
        <v>0</v>
      </c>
      <c r="L148" s="6">
        <f t="shared" si="337"/>
        <v>0</v>
      </c>
      <c r="M148" s="6">
        <f t="shared" si="337"/>
        <v>0</v>
      </c>
      <c r="N148" s="6">
        <f t="shared" si="337"/>
        <v>0</v>
      </c>
      <c r="O148" s="6">
        <f t="shared" si="337"/>
        <v>0</v>
      </c>
      <c r="P148" s="6">
        <f t="shared" si="337"/>
        <v>0</v>
      </c>
      <c r="Q148" s="6">
        <f t="shared" si="337"/>
        <v>0</v>
      </c>
      <c r="R148" s="6">
        <f t="shared" si="337"/>
        <v>0</v>
      </c>
      <c r="S148" s="6">
        <f t="shared" si="337"/>
        <v>0</v>
      </c>
      <c r="T148" s="6">
        <f t="shared" si="338"/>
        <v>0</v>
      </c>
      <c r="U148" s="6">
        <f t="shared" si="338"/>
        <v>0</v>
      </c>
      <c r="V148" s="6">
        <f t="shared" si="338"/>
        <v>0</v>
      </c>
      <c r="W148" s="6">
        <f t="shared" si="338"/>
        <v>0</v>
      </c>
      <c r="X148" s="6">
        <f t="shared" si="338"/>
        <v>0</v>
      </c>
      <c r="Y148" s="6">
        <f t="shared" si="338"/>
        <v>0</v>
      </c>
      <c r="Z148" s="6">
        <f t="shared" si="338"/>
        <v>0</v>
      </c>
      <c r="AA148" s="6">
        <f t="shared" si="338"/>
        <v>0</v>
      </c>
      <c r="AB148" s="6">
        <f t="shared" si="338"/>
        <v>0</v>
      </c>
      <c r="AC148" s="6">
        <f t="shared" si="338"/>
        <v>0</v>
      </c>
      <c r="AD148" s="6">
        <f t="shared" si="339"/>
        <v>0</v>
      </c>
      <c r="AE148" s="6">
        <f t="shared" si="339"/>
        <v>0</v>
      </c>
      <c r="AF148" s="6">
        <f t="shared" si="339"/>
        <v>0</v>
      </c>
      <c r="AG148" s="6">
        <f t="shared" si="339"/>
        <v>0</v>
      </c>
      <c r="AH148" s="6">
        <f t="shared" si="339"/>
        <v>0</v>
      </c>
      <c r="AI148" s="6">
        <f t="shared" si="339"/>
        <v>0</v>
      </c>
      <c r="AJ148" s="6">
        <f t="shared" si="339"/>
        <v>0</v>
      </c>
      <c r="AK148" s="6">
        <f t="shared" si="339"/>
        <v>0</v>
      </c>
      <c r="AL148" s="6">
        <f t="shared" si="339"/>
        <v>0</v>
      </c>
      <c r="AM148" s="6">
        <f t="shared" si="339"/>
        <v>0</v>
      </c>
      <c r="AN148" s="6">
        <f t="shared" si="340"/>
        <v>0</v>
      </c>
      <c r="AO148" s="6">
        <f t="shared" si="340"/>
        <v>0</v>
      </c>
      <c r="AP148" s="6">
        <f t="shared" si="340"/>
        <v>0</v>
      </c>
      <c r="AQ148" s="6">
        <f t="shared" si="340"/>
        <v>0</v>
      </c>
      <c r="AR148" s="6">
        <f t="shared" si="340"/>
        <v>0</v>
      </c>
      <c r="AS148" s="6">
        <f t="shared" si="340"/>
        <v>0</v>
      </c>
      <c r="AT148" s="6">
        <f t="shared" si="340"/>
        <v>0</v>
      </c>
      <c r="AU148" s="6">
        <f t="shared" si="340"/>
        <v>0</v>
      </c>
      <c r="AV148" s="6">
        <f t="shared" si="340"/>
        <v>0</v>
      </c>
      <c r="AW148" s="6">
        <f t="shared" si="340"/>
        <v>0</v>
      </c>
      <c r="AX148" s="6">
        <f t="shared" si="341"/>
        <v>0</v>
      </c>
      <c r="AY148" s="6">
        <f t="shared" si="341"/>
        <v>0</v>
      </c>
      <c r="AZ148" s="6">
        <f t="shared" si="341"/>
        <v>0</v>
      </c>
      <c r="BA148" s="6">
        <f t="shared" si="341"/>
        <v>0</v>
      </c>
      <c r="BB148" s="6">
        <f t="shared" si="341"/>
        <v>0</v>
      </c>
      <c r="BC148" s="6">
        <f t="shared" si="341"/>
        <v>0</v>
      </c>
      <c r="BD148" s="6">
        <f t="shared" si="341"/>
        <v>0</v>
      </c>
      <c r="BE148" s="6">
        <f t="shared" si="341"/>
        <v>0</v>
      </c>
      <c r="BF148" s="6">
        <f t="shared" si="341"/>
        <v>0</v>
      </c>
      <c r="BG148" s="6">
        <f t="shared" si="341"/>
        <v>0</v>
      </c>
      <c r="BH148" s="6">
        <f t="shared" si="342"/>
        <v>0</v>
      </c>
      <c r="BI148" s="6">
        <f t="shared" si="342"/>
        <v>0</v>
      </c>
      <c r="BJ148" s="6">
        <f t="shared" si="342"/>
        <v>0</v>
      </c>
      <c r="BK148" s="6">
        <f t="shared" si="342"/>
        <v>0</v>
      </c>
      <c r="BL148" s="6">
        <f t="shared" si="342"/>
        <v>0</v>
      </c>
      <c r="BM148" s="6">
        <f t="shared" si="342"/>
        <v>0</v>
      </c>
      <c r="BN148" s="6">
        <f t="shared" si="342"/>
        <v>0</v>
      </c>
      <c r="BO148" s="6">
        <f t="shared" si="342"/>
        <v>0</v>
      </c>
      <c r="BP148" s="6">
        <f t="shared" si="342"/>
        <v>0</v>
      </c>
      <c r="BQ148" s="6">
        <f t="shared" si="342"/>
        <v>0</v>
      </c>
      <c r="BR148" s="6">
        <f t="shared" si="343"/>
        <v>0</v>
      </c>
      <c r="BS148" s="6">
        <f t="shared" si="343"/>
        <v>0</v>
      </c>
      <c r="BT148" s="6">
        <f t="shared" si="343"/>
        <v>0</v>
      </c>
      <c r="BU148" s="6">
        <f t="shared" si="343"/>
        <v>0</v>
      </c>
      <c r="BV148" s="6">
        <f t="shared" si="343"/>
        <v>0</v>
      </c>
      <c r="BW148" s="6">
        <f t="shared" si="343"/>
        <v>0</v>
      </c>
      <c r="BX148" s="7">
        <f t="shared" si="343"/>
        <v>0</v>
      </c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18"/>
    </row>
    <row r="149" spans="1:100" ht="16.8" customHeight="1" outlineLevel="1" x14ac:dyDescent="0.3">
      <c r="A149" s="274"/>
      <c r="B149" s="5" t="s">
        <v>60</v>
      </c>
      <c r="C149" s="61">
        <f>SUM(D149:DM149)/SUM($D147:DM147)</f>
        <v>-5.0000000000000044E-2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f t="shared" si="337"/>
        <v>-2000</v>
      </c>
      <c r="K149" s="6">
        <f t="shared" si="337"/>
        <v>-1200</v>
      </c>
      <c r="L149" s="6">
        <f t="shared" si="337"/>
        <v>-1200</v>
      </c>
      <c r="M149" s="6">
        <f t="shared" si="337"/>
        <v>-1200</v>
      </c>
      <c r="N149" s="6">
        <f t="shared" si="337"/>
        <v>-1200</v>
      </c>
      <c r="O149" s="6">
        <f t="shared" si="337"/>
        <v>-1200</v>
      </c>
      <c r="P149" s="6">
        <f t="shared" si="337"/>
        <v>-1200</v>
      </c>
      <c r="Q149" s="6">
        <f t="shared" si="337"/>
        <v>-1200</v>
      </c>
      <c r="R149" s="6">
        <f t="shared" si="337"/>
        <v>-1200</v>
      </c>
      <c r="S149" s="6">
        <f t="shared" si="337"/>
        <v>-1200</v>
      </c>
      <c r="T149" s="6">
        <f t="shared" si="338"/>
        <v>-1200</v>
      </c>
      <c r="U149" s="6">
        <f t="shared" si="338"/>
        <v>-1200</v>
      </c>
      <c r="V149" s="6">
        <f t="shared" si="338"/>
        <v>-1200</v>
      </c>
      <c r="W149" s="6">
        <f t="shared" si="338"/>
        <v>-1236</v>
      </c>
      <c r="X149" s="6">
        <f t="shared" si="338"/>
        <v>-1236</v>
      </c>
      <c r="Y149" s="6">
        <f t="shared" si="338"/>
        <v>-1236</v>
      </c>
      <c r="Z149" s="6">
        <f t="shared" si="338"/>
        <v>-1236</v>
      </c>
      <c r="AA149" s="6">
        <f t="shared" si="338"/>
        <v>-1236</v>
      </c>
      <c r="AB149" s="6">
        <f t="shared" si="338"/>
        <v>-1236</v>
      </c>
      <c r="AC149" s="6">
        <f t="shared" si="338"/>
        <v>-1236</v>
      </c>
      <c r="AD149" s="6">
        <f t="shared" si="339"/>
        <v>-1236</v>
      </c>
      <c r="AE149" s="6">
        <f t="shared" si="339"/>
        <v>-1236</v>
      </c>
      <c r="AF149" s="6">
        <f t="shared" si="339"/>
        <v>-1236</v>
      </c>
      <c r="AG149" s="6">
        <f t="shared" si="339"/>
        <v>-1236</v>
      </c>
      <c r="AH149" s="6">
        <f t="shared" si="339"/>
        <v>-1236</v>
      </c>
      <c r="AI149" s="6">
        <f t="shared" si="339"/>
        <v>-1273.0800000000002</v>
      </c>
      <c r="AJ149" s="6">
        <f t="shared" si="339"/>
        <v>-1273.0800000000002</v>
      </c>
      <c r="AK149" s="6">
        <f t="shared" si="339"/>
        <v>-1273.0800000000002</v>
      </c>
      <c r="AL149" s="6">
        <f t="shared" si="339"/>
        <v>-1273.0800000000002</v>
      </c>
      <c r="AM149" s="6">
        <f t="shared" si="339"/>
        <v>-1273.0800000000002</v>
      </c>
      <c r="AN149" s="6">
        <f t="shared" si="340"/>
        <v>-1273.0800000000002</v>
      </c>
      <c r="AO149" s="6">
        <f t="shared" si="340"/>
        <v>-1273.0800000000002</v>
      </c>
      <c r="AP149" s="6">
        <f t="shared" si="340"/>
        <v>-1273.0800000000002</v>
      </c>
      <c r="AQ149" s="6">
        <f t="shared" si="340"/>
        <v>-1273.0800000000002</v>
      </c>
      <c r="AR149" s="6">
        <f t="shared" si="340"/>
        <v>-1273.0800000000002</v>
      </c>
      <c r="AS149" s="6">
        <f t="shared" si="340"/>
        <v>-1273.0800000000002</v>
      </c>
      <c r="AT149" s="6">
        <f t="shared" si="340"/>
        <v>-1273.0800000000002</v>
      </c>
      <c r="AU149" s="6">
        <f t="shared" si="340"/>
        <v>-1311.2724000000003</v>
      </c>
      <c r="AV149" s="6">
        <f t="shared" si="340"/>
        <v>-1311.2724000000003</v>
      </c>
      <c r="AW149" s="6">
        <f t="shared" si="340"/>
        <v>-1311.2724000000003</v>
      </c>
      <c r="AX149" s="6">
        <f t="shared" si="341"/>
        <v>-1311.2724000000003</v>
      </c>
      <c r="AY149" s="6">
        <f t="shared" si="341"/>
        <v>-1311.2724000000003</v>
      </c>
      <c r="AZ149" s="6">
        <f t="shared" si="341"/>
        <v>-1311.2724000000003</v>
      </c>
      <c r="BA149" s="6">
        <f t="shared" si="341"/>
        <v>-1311.2724000000003</v>
      </c>
      <c r="BB149" s="6">
        <f t="shared" si="341"/>
        <v>-1311.2724000000003</v>
      </c>
      <c r="BC149" s="6">
        <f t="shared" si="341"/>
        <v>-1311.2724000000003</v>
      </c>
      <c r="BD149" s="6">
        <f t="shared" si="341"/>
        <v>-1311.2724000000003</v>
      </c>
      <c r="BE149" s="6">
        <f t="shared" si="341"/>
        <v>-1311.2724000000003</v>
      </c>
      <c r="BF149" s="6">
        <f t="shared" si="341"/>
        <v>-1311.2724000000003</v>
      </c>
      <c r="BG149" s="6">
        <f t="shared" si="341"/>
        <v>-1350.6105720000005</v>
      </c>
      <c r="BH149" s="6">
        <f t="shared" si="342"/>
        <v>-1350.6105720000005</v>
      </c>
      <c r="BI149" s="6">
        <f t="shared" si="342"/>
        <v>-1350.6105720000005</v>
      </c>
      <c r="BJ149" s="6">
        <f t="shared" si="342"/>
        <v>-1350.6105720000005</v>
      </c>
      <c r="BK149" s="6">
        <f t="shared" si="342"/>
        <v>-1350.6105720000005</v>
      </c>
      <c r="BL149" s="6">
        <f t="shared" si="342"/>
        <v>-1350.6105720000005</v>
      </c>
      <c r="BM149" s="6">
        <f t="shared" si="342"/>
        <v>-1350.6105720000005</v>
      </c>
      <c r="BN149" s="6">
        <f t="shared" si="342"/>
        <v>-1350.6105720000005</v>
      </c>
      <c r="BO149" s="6">
        <f t="shared" si="342"/>
        <v>-1350.6105720000005</v>
      </c>
      <c r="BP149" s="6">
        <f t="shared" si="342"/>
        <v>-1350.6105720000005</v>
      </c>
      <c r="BQ149" s="6">
        <f t="shared" si="342"/>
        <v>-1350.6105720000005</v>
      </c>
      <c r="BR149" s="6">
        <f t="shared" si="343"/>
        <v>0</v>
      </c>
      <c r="BS149" s="6">
        <f t="shared" si="343"/>
        <v>0</v>
      </c>
      <c r="BT149" s="6">
        <f t="shared" si="343"/>
        <v>0</v>
      </c>
      <c r="BU149" s="6">
        <f t="shared" si="343"/>
        <v>0</v>
      </c>
      <c r="BV149" s="6">
        <f t="shared" si="343"/>
        <v>0</v>
      </c>
      <c r="BW149" s="6">
        <f t="shared" si="343"/>
        <v>0</v>
      </c>
      <c r="BX149" s="7">
        <f t="shared" si="343"/>
        <v>0</v>
      </c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18"/>
    </row>
    <row r="150" spans="1:100" ht="16.8" customHeight="1" outlineLevel="1" x14ac:dyDescent="0.3">
      <c r="A150" s="274"/>
      <c r="B150" s="12" t="s">
        <v>61</v>
      </c>
      <c r="C150" s="61">
        <f>SUM(D150:DM150)/SUM($D147:DM147)</f>
        <v>-7.9999999999999905E-2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f t="shared" si="337"/>
        <v>-3200</v>
      </c>
      <c r="K150" s="6">
        <f t="shared" si="337"/>
        <v>-1920</v>
      </c>
      <c r="L150" s="6">
        <f t="shared" si="337"/>
        <v>-1920</v>
      </c>
      <c r="M150" s="6">
        <f t="shared" si="337"/>
        <v>-1920</v>
      </c>
      <c r="N150" s="6">
        <f t="shared" si="337"/>
        <v>-1920</v>
      </c>
      <c r="O150" s="6">
        <f t="shared" si="337"/>
        <v>-1920</v>
      </c>
      <c r="P150" s="6">
        <f t="shared" si="337"/>
        <v>-1920</v>
      </c>
      <c r="Q150" s="6">
        <f t="shared" si="337"/>
        <v>-1920</v>
      </c>
      <c r="R150" s="6">
        <f t="shared" si="337"/>
        <v>-1920</v>
      </c>
      <c r="S150" s="6">
        <f t="shared" si="337"/>
        <v>-1920</v>
      </c>
      <c r="T150" s="6">
        <f t="shared" si="338"/>
        <v>-1920</v>
      </c>
      <c r="U150" s="6">
        <f t="shared" si="338"/>
        <v>-1920</v>
      </c>
      <c r="V150" s="6">
        <f t="shared" si="338"/>
        <v>-1920</v>
      </c>
      <c r="W150" s="6">
        <f t="shared" si="338"/>
        <v>-1977.6000000000001</v>
      </c>
      <c r="X150" s="6">
        <f t="shared" si="338"/>
        <v>-1977.6000000000001</v>
      </c>
      <c r="Y150" s="6">
        <f t="shared" si="338"/>
        <v>-1977.6000000000001</v>
      </c>
      <c r="Z150" s="6">
        <f t="shared" si="338"/>
        <v>-1977.6000000000001</v>
      </c>
      <c r="AA150" s="6">
        <f t="shared" si="338"/>
        <v>-1977.6000000000001</v>
      </c>
      <c r="AB150" s="6">
        <f t="shared" si="338"/>
        <v>-1977.6000000000001</v>
      </c>
      <c r="AC150" s="6">
        <f t="shared" si="338"/>
        <v>-1977.6000000000001</v>
      </c>
      <c r="AD150" s="6">
        <f t="shared" si="339"/>
        <v>-1977.6000000000001</v>
      </c>
      <c r="AE150" s="6">
        <f t="shared" si="339"/>
        <v>-1977.6000000000001</v>
      </c>
      <c r="AF150" s="6">
        <f t="shared" si="339"/>
        <v>-1977.6000000000001</v>
      </c>
      <c r="AG150" s="6">
        <f t="shared" si="339"/>
        <v>-1977.6000000000001</v>
      </c>
      <c r="AH150" s="6">
        <f t="shared" si="339"/>
        <v>-1977.6000000000001</v>
      </c>
      <c r="AI150" s="6">
        <f t="shared" si="339"/>
        <v>-2036.9280000000001</v>
      </c>
      <c r="AJ150" s="6">
        <f t="shared" si="339"/>
        <v>-2036.9280000000001</v>
      </c>
      <c r="AK150" s="6">
        <f t="shared" si="339"/>
        <v>-2036.9280000000001</v>
      </c>
      <c r="AL150" s="6">
        <f t="shared" si="339"/>
        <v>-2036.9280000000001</v>
      </c>
      <c r="AM150" s="6">
        <f t="shared" si="339"/>
        <v>-2036.9280000000001</v>
      </c>
      <c r="AN150" s="6">
        <f t="shared" si="340"/>
        <v>-2036.9280000000001</v>
      </c>
      <c r="AO150" s="6">
        <f t="shared" si="340"/>
        <v>-2036.9280000000001</v>
      </c>
      <c r="AP150" s="6">
        <f t="shared" si="340"/>
        <v>-2036.9280000000001</v>
      </c>
      <c r="AQ150" s="6">
        <f t="shared" si="340"/>
        <v>-2036.9280000000001</v>
      </c>
      <c r="AR150" s="6">
        <f t="shared" si="340"/>
        <v>-2036.9280000000001</v>
      </c>
      <c r="AS150" s="6">
        <f t="shared" si="340"/>
        <v>-2036.9280000000001</v>
      </c>
      <c r="AT150" s="6">
        <f t="shared" si="340"/>
        <v>-2036.9280000000001</v>
      </c>
      <c r="AU150" s="6">
        <f t="shared" si="340"/>
        <v>-2098.0358400000005</v>
      </c>
      <c r="AV150" s="6">
        <f t="shared" si="340"/>
        <v>-2098.0358400000005</v>
      </c>
      <c r="AW150" s="6">
        <f t="shared" si="340"/>
        <v>-2098.0358400000005</v>
      </c>
      <c r="AX150" s="6">
        <f t="shared" si="341"/>
        <v>-2098.0358400000005</v>
      </c>
      <c r="AY150" s="6">
        <f t="shared" si="341"/>
        <v>-2098.0358400000005</v>
      </c>
      <c r="AZ150" s="6">
        <f t="shared" si="341"/>
        <v>-2098.0358400000005</v>
      </c>
      <c r="BA150" s="6">
        <f t="shared" si="341"/>
        <v>-2098.0358400000005</v>
      </c>
      <c r="BB150" s="6">
        <f t="shared" si="341"/>
        <v>-2098.0358400000005</v>
      </c>
      <c r="BC150" s="6">
        <f t="shared" si="341"/>
        <v>-2098.0358400000005</v>
      </c>
      <c r="BD150" s="6">
        <f t="shared" si="341"/>
        <v>-2098.0358400000005</v>
      </c>
      <c r="BE150" s="6">
        <f t="shared" si="341"/>
        <v>-2098.0358400000005</v>
      </c>
      <c r="BF150" s="6">
        <f t="shared" si="341"/>
        <v>-2098.0358400000005</v>
      </c>
      <c r="BG150" s="6">
        <f t="shared" si="341"/>
        <v>-2160.9769152000003</v>
      </c>
      <c r="BH150" s="6">
        <f t="shared" si="342"/>
        <v>-2160.9769152000003</v>
      </c>
      <c r="BI150" s="6">
        <f t="shared" si="342"/>
        <v>-2160.9769152000003</v>
      </c>
      <c r="BJ150" s="6">
        <f t="shared" si="342"/>
        <v>-2160.9769152000003</v>
      </c>
      <c r="BK150" s="6">
        <f t="shared" si="342"/>
        <v>-2160.9769152000003</v>
      </c>
      <c r="BL150" s="6">
        <f t="shared" si="342"/>
        <v>-2160.9769152000003</v>
      </c>
      <c r="BM150" s="6">
        <f t="shared" si="342"/>
        <v>-2160.9769152000003</v>
      </c>
      <c r="BN150" s="6">
        <f t="shared" si="342"/>
        <v>-2160.9769152000003</v>
      </c>
      <c r="BO150" s="6">
        <f t="shared" si="342"/>
        <v>-2160.9769152000003</v>
      </c>
      <c r="BP150" s="6">
        <f t="shared" si="342"/>
        <v>-2160.9769152000003</v>
      </c>
      <c r="BQ150" s="6">
        <f t="shared" si="342"/>
        <v>-2160.9769152000003</v>
      </c>
      <c r="BR150" s="6">
        <f t="shared" si="343"/>
        <v>0</v>
      </c>
      <c r="BS150" s="6">
        <f t="shared" si="343"/>
        <v>0</v>
      </c>
      <c r="BT150" s="6">
        <f t="shared" si="343"/>
        <v>0</v>
      </c>
      <c r="BU150" s="6">
        <f t="shared" si="343"/>
        <v>0</v>
      </c>
      <c r="BV150" s="6">
        <f t="shared" si="343"/>
        <v>0</v>
      </c>
      <c r="BW150" s="6">
        <f t="shared" si="343"/>
        <v>0</v>
      </c>
      <c r="BX150" s="7">
        <f t="shared" si="343"/>
        <v>0</v>
      </c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18"/>
    </row>
    <row r="151" spans="1:100" ht="16.8" customHeight="1" outlineLevel="1" thickBot="1" x14ac:dyDescent="0.35">
      <c r="A151" s="274">
        <f>NPV((1+'Budget New Projetcts'!$C$7)^(1/12)-1,'Cashflow New Projects'!D151:CV151)</f>
        <v>352302.93637208745</v>
      </c>
      <c r="B151" s="5" t="s">
        <v>62</v>
      </c>
      <c r="C151" s="61">
        <f>SUM(D151:DM151)/SUM($D147:DM147)</f>
        <v>0.35119961496878732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f t="shared" si="337"/>
        <v>-765200</v>
      </c>
      <c r="K151" s="6">
        <f t="shared" si="337"/>
        <v>20880</v>
      </c>
      <c r="L151" s="6">
        <f t="shared" si="337"/>
        <v>20880</v>
      </c>
      <c r="M151" s="6">
        <f t="shared" si="337"/>
        <v>20880</v>
      </c>
      <c r="N151" s="6">
        <f t="shared" si="337"/>
        <v>20880</v>
      </c>
      <c r="O151" s="6">
        <f t="shared" si="337"/>
        <v>20880</v>
      </c>
      <c r="P151" s="6">
        <f t="shared" si="337"/>
        <v>20880</v>
      </c>
      <c r="Q151" s="6">
        <f t="shared" si="337"/>
        <v>20880</v>
      </c>
      <c r="R151" s="6">
        <f t="shared" si="337"/>
        <v>20880</v>
      </c>
      <c r="S151" s="6">
        <f t="shared" si="337"/>
        <v>20880</v>
      </c>
      <c r="T151" s="6">
        <f t="shared" si="338"/>
        <v>20880</v>
      </c>
      <c r="U151" s="6">
        <f t="shared" si="338"/>
        <v>20880</v>
      </c>
      <c r="V151" s="6">
        <f t="shared" si="338"/>
        <v>20880</v>
      </c>
      <c r="W151" s="6">
        <f t="shared" si="338"/>
        <v>21506.400000000001</v>
      </c>
      <c r="X151" s="6">
        <f t="shared" si="338"/>
        <v>21506.400000000001</v>
      </c>
      <c r="Y151" s="6">
        <f t="shared" si="338"/>
        <v>21506.400000000001</v>
      </c>
      <c r="Z151" s="6">
        <f t="shared" si="338"/>
        <v>21506.400000000001</v>
      </c>
      <c r="AA151" s="6">
        <f t="shared" si="338"/>
        <v>21506.400000000001</v>
      </c>
      <c r="AB151" s="6">
        <f t="shared" si="338"/>
        <v>21506.400000000001</v>
      </c>
      <c r="AC151" s="6">
        <f t="shared" si="338"/>
        <v>21506.400000000001</v>
      </c>
      <c r="AD151" s="6">
        <f t="shared" si="339"/>
        <v>21506.400000000001</v>
      </c>
      <c r="AE151" s="6">
        <f t="shared" si="339"/>
        <v>21506.400000000001</v>
      </c>
      <c r="AF151" s="6">
        <f t="shared" si="339"/>
        <v>21506.400000000001</v>
      </c>
      <c r="AG151" s="6">
        <f t="shared" si="339"/>
        <v>21506.400000000001</v>
      </c>
      <c r="AH151" s="6">
        <f t="shared" si="339"/>
        <v>21506.400000000001</v>
      </c>
      <c r="AI151" s="6">
        <f t="shared" si="339"/>
        <v>22151.592000000001</v>
      </c>
      <c r="AJ151" s="6">
        <f t="shared" si="339"/>
        <v>22151.592000000001</v>
      </c>
      <c r="AK151" s="6">
        <f t="shared" si="339"/>
        <v>22151.592000000001</v>
      </c>
      <c r="AL151" s="6">
        <f t="shared" si="339"/>
        <v>22151.592000000001</v>
      </c>
      <c r="AM151" s="6">
        <f t="shared" si="339"/>
        <v>22151.592000000001</v>
      </c>
      <c r="AN151" s="6">
        <f t="shared" si="340"/>
        <v>22151.592000000001</v>
      </c>
      <c r="AO151" s="6">
        <f t="shared" si="340"/>
        <v>22151.592000000001</v>
      </c>
      <c r="AP151" s="6">
        <f t="shared" si="340"/>
        <v>22151.592000000001</v>
      </c>
      <c r="AQ151" s="6">
        <f t="shared" si="340"/>
        <v>22151.592000000001</v>
      </c>
      <c r="AR151" s="6">
        <f t="shared" si="340"/>
        <v>22151.592000000001</v>
      </c>
      <c r="AS151" s="6">
        <f t="shared" si="340"/>
        <v>22151.592000000001</v>
      </c>
      <c r="AT151" s="6">
        <f t="shared" si="340"/>
        <v>22151.592000000001</v>
      </c>
      <c r="AU151" s="6">
        <f t="shared" si="340"/>
        <v>22816.139760000002</v>
      </c>
      <c r="AV151" s="6">
        <f t="shared" si="340"/>
        <v>22816.139760000002</v>
      </c>
      <c r="AW151" s="6">
        <f t="shared" si="340"/>
        <v>22816.139760000002</v>
      </c>
      <c r="AX151" s="6">
        <f t="shared" si="341"/>
        <v>22816.139760000002</v>
      </c>
      <c r="AY151" s="6">
        <f t="shared" si="341"/>
        <v>22816.139760000002</v>
      </c>
      <c r="AZ151" s="6">
        <f t="shared" si="341"/>
        <v>22816.139760000002</v>
      </c>
      <c r="BA151" s="6">
        <f t="shared" si="341"/>
        <v>22816.139760000002</v>
      </c>
      <c r="BB151" s="6">
        <f t="shared" si="341"/>
        <v>22816.139760000002</v>
      </c>
      <c r="BC151" s="6">
        <f t="shared" si="341"/>
        <v>22816.139760000002</v>
      </c>
      <c r="BD151" s="6">
        <f t="shared" si="341"/>
        <v>22816.139760000002</v>
      </c>
      <c r="BE151" s="6">
        <f t="shared" si="341"/>
        <v>22816.139760000002</v>
      </c>
      <c r="BF151" s="6">
        <f t="shared" si="341"/>
        <v>22816.139760000002</v>
      </c>
      <c r="BG151" s="6">
        <f t="shared" si="341"/>
        <v>23500.623952800004</v>
      </c>
      <c r="BH151" s="6">
        <f t="shared" si="342"/>
        <v>23500.623952800004</v>
      </c>
      <c r="BI151" s="6">
        <f t="shared" si="342"/>
        <v>23500.623952800004</v>
      </c>
      <c r="BJ151" s="6">
        <f t="shared" si="342"/>
        <v>23500.623952800004</v>
      </c>
      <c r="BK151" s="6">
        <f t="shared" si="342"/>
        <v>23500.623952800004</v>
      </c>
      <c r="BL151" s="6">
        <f t="shared" si="342"/>
        <v>23500.623952800004</v>
      </c>
      <c r="BM151" s="6">
        <f t="shared" si="342"/>
        <v>23500.623952800004</v>
      </c>
      <c r="BN151" s="6">
        <f t="shared" si="342"/>
        <v>23500.623952800004</v>
      </c>
      <c r="BO151" s="6">
        <f t="shared" si="342"/>
        <v>23500.623952800004</v>
      </c>
      <c r="BP151" s="6">
        <f t="shared" si="342"/>
        <v>23500.623952800004</v>
      </c>
      <c r="BQ151" s="6">
        <f t="shared" si="342"/>
        <v>23500.623952800004</v>
      </c>
      <c r="BR151" s="6">
        <f t="shared" si="343"/>
        <v>0</v>
      </c>
      <c r="BS151" s="6">
        <f t="shared" si="343"/>
        <v>0</v>
      </c>
      <c r="BT151" s="6">
        <f t="shared" si="343"/>
        <v>0</v>
      </c>
      <c r="BU151" s="6">
        <f t="shared" si="343"/>
        <v>0</v>
      </c>
      <c r="BV151" s="6">
        <f t="shared" si="343"/>
        <v>0</v>
      </c>
      <c r="BW151" s="6">
        <f t="shared" si="343"/>
        <v>0</v>
      </c>
      <c r="BX151" s="7">
        <f t="shared" si="343"/>
        <v>0</v>
      </c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18"/>
    </row>
    <row r="152" spans="1:100" ht="16.8" customHeight="1" outlineLevel="1" thickBot="1" x14ac:dyDescent="0.35">
      <c r="A152" s="274"/>
      <c r="B152" s="34" t="s">
        <v>97</v>
      </c>
      <c r="C152" s="35"/>
      <c r="D152" s="35" t="s">
        <v>63</v>
      </c>
      <c r="E152" s="209">
        <v>43831</v>
      </c>
      <c r="F152" s="209">
        <v>43862</v>
      </c>
      <c r="G152" s="209">
        <v>43891</v>
      </c>
      <c r="H152" s="209">
        <v>43922</v>
      </c>
      <c r="I152" s="209">
        <v>43952</v>
      </c>
      <c r="J152" s="209">
        <v>43983</v>
      </c>
      <c r="K152" s="209">
        <v>44013</v>
      </c>
      <c r="L152" s="209">
        <v>44044</v>
      </c>
      <c r="M152" s="209">
        <v>44075</v>
      </c>
      <c r="N152" s="209">
        <v>44105</v>
      </c>
      <c r="O152" s="209">
        <v>44136</v>
      </c>
      <c r="P152" s="209">
        <v>44166</v>
      </c>
      <c r="Q152" s="209">
        <v>44197</v>
      </c>
      <c r="R152" s="209">
        <v>44228</v>
      </c>
      <c r="S152" s="209">
        <v>44256</v>
      </c>
      <c r="T152" s="209">
        <v>44287</v>
      </c>
      <c r="U152" s="209">
        <v>44317</v>
      </c>
      <c r="V152" s="209">
        <v>44348</v>
      </c>
      <c r="W152" s="209">
        <v>44378</v>
      </c>
      <c r="X152" s="209">
        <v>44409</v>
      </c>
      <c r="Y152" s="209">
        <v>44440</v>
      </c>
      <c r="Z152" s="209">
        <v>44470</v>
      </c>
      <c r="AA152" s="209">
        <v>44501</v>
      </c>
      <c r="AB152" s="209">
        <v>44531</v>
      </c>
      <c r="AC152" s="209">
        <v>44562</v>
      </c>
      <c r="AD152" s="209">
        <v>44593</v>
      </c>
      <c r="AE152" s="209">
        <v>44621</v>
      </c>
      <c r="AF152" s="209">
        <v>44652</v>
      </c>
      <c r="AG152" s="209">
        <v>44682</v>
      </c>
      <c r="AH152" s="209">
        <v>44713</v>
      </c>
      <c r="AI152" s="209">
        <v>44743</v>
      </c>
      <c r="AJ152" s="209">
        <v>44774</v>
      </c>
      <c r="AK152" s="209">
        <v>44805</v>
      </c>
      <c r="AL152" s="209">
        <v>44835</v>
      </c>
      <c r="AM152" s="209">
        <v>44866</v>
      </c>
      <c r="AN152" s="209">
        <v>44896</v>
      </c>
      <c r="AO152" s="209">
        <v>44927</v>
      </c>
      <c r="AP152" s="209">
        <v>44958</v>
      </c>
      <c r="AQ152" s="209">
        <v>44986</v>
      </c>
      <c r="AR152" s="209">
        <v>45017</v>
      </c>
      <c r="AS152" s="209">
        <v>45047</v>
      </c>
      <c r="AT152" s="209">
        <v>45078</v>
      </c>
      <c r="AU152" s="209">
        <v>45108</v>
      </c>
      <c r="AV152" s="209">
        <v>45139</v>
      </c>
      <c r="AW152" s="209">
        <v>45170</v>
      </c>
      <c r="AX152" s="209">
        <v>45200</v>
      </c>
      <c r="AY152" s="209">
        <v>45231</v>
      </c>
      <c r="AZ152" s="209">
        <v>45261</v>
      </c>
      <c r="BA152" s="209">
        <v>45292</v>
      </c>
      <c r="BB152" s="209">
        <v>45323</v>
      </c>
      <c r="BC152" s="209">
        <v>45352</v>
      </c>
      <c r="BD152" s="209">
        <v>45383</v>
      </c>
      <c r="BE152" s="209">
        <v>45413</v>
      </c>
      <c r="BF152" s="209">
        <v>45444</v>
      </c>
      <c r="BG152" s="209">
        <v>45474</v>
      </c>
      <c r="BH152" s="209">
        <v>45505</v>
      </c>
      <c r="BI152" s="209">
        <v>45536</v>
      </c>
      <c r="BJ152" s="209">
        <v>45566</v>
      </c>
      <c r="BK152" s="209">
        <v>45597</v>
      </c>
      <c r="BL152" s="209">
        <v>45627</v>
      </c>
      <c r="BM152" s="209">
        <v>45658</v>
      </c>
      <c r="BN152" s="209">
        <v>45689</v>
      </c>
      <c r="BO152" s="209">
        <v>45717</v>
      </c>
      <c r="BP152" s="209">
        <v>45748</v>
      </c>
      <c r="BQ152" s="209">
        <v>45778</v>
      </c>
      <c r="BR152" s="209">
        <v>45809</v>
      </c>
      <c r="BS152" s="209">
        <v>45839</v>
      </c>
      <c r="BT152" s="209">
        <v>45870</v>
      </c>
      <c r="BU152" s="209">
        <v>45901</v>
      </c>
      <c r="BV152" s="209">
        <v>45931</v>
      </c>
      <c r="BW152" s="209">
        <v>45962</v>
      </c>
      <c r="BX152" s="213">
        <v>45992</v>
      </c>
      <c r="BY152" s="254"/>
      <c r="BZ152" s="254"/>
      <c r="CA152" s="254"/>
      <c r="CB152" s="254"/>
      <c r="CC152" s="254"/>
      <c r="CD152" s="254"/>
      <c r="CE152" s="254"/>
      <c r="CF152" s="254"/>
      <c r="CG152" s="254"/>
      <c r="CH152" s="254"/>
      <c r="CI152" s="254"/>
      <c r="CJ152" s="254"/>
      <c r="CK152" s="254"/>
      <c r="CL152" s="254"/>
      <c r="CM152" s="254"/>
      <c r="CN152" s="254"/>
      <c r="CO152" s="254"/>
      <c r="CP152" s="254"/>
      <c r="CQ152" s="254"/>
      <c r="CR152" s="254"/>
      <c r="CS152" s="254"/>
      <c r="CT152" s="254"/>
      <c r="CU152" s="254"/>
      <c r="CV152" s="255"/>
    </row>
    <row r="153" spans="1:100" ht="16.8" customHeight="1" outlineLevel="1" x14ac:dyDescent="0.3">
      <c r="A153" s="274"/>
      <c r="B153" s="2" t="s">
        <v>58</v>
      </c>
      <c r="C153" s="61">
        <f>SUM(D153:DM153)/SUM($D153:DM153)</f>
        <v>1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f>J147</f>
        <v>40000</v>
      </c>
      <c r="N153" s="6">
        <f t="shared" ref="N153:BX153" si="344">K147</f>
        <v>24000</v>
      </c>
      <c r="O153" s="6">
        <f t="shared" si="344"/>
        <v>24000</v>
      </c>
      <c r="P153" s="6">
        <f t="shared" si="344"/>
        <v>24000</v>
      </c>
      <c r="Q153" s="6">
        <f t="shared" si="344"/>
        <v>24000</v>
      </c>
      <c r="R153" s="6">
        <f t="shared" si="344"/>
        <v>24000</v>
      </c>
      <c r="S153" s="6">
        <f t="shared" si="344"/>
        <v>24000</v>
      </c>
      <c r="T153" s="6">
        <f t="shared" si="344"/>
        <v>24000</v>
      </c>
      <c r="U153" s="6">
        <f t="shared" si="344"/>
        <v>24000</v>
      </c>
      <c r="V153" s="6">
        <f t="shared" si="344"/>
        <v>24000</v>
      </c>
      <c r="W153" s="6">
        <f t="shared" si="344"/>
        <v>24000</v>
      </c>
      <c r="X153" s="6">
        <f t="shared" si="344"/>
        <v>24000</v>
      </c>
      <c r="Y153" s="6">
        <f t="shared" si="344"/>
        <v>24000</v>
      </c>
      <c r="Z153" s="6">
        <f t="shared" si="344"/>
        <v>24720</v>
      </c>
      <c r="AA153" s="6">
        <f t="shared" si="344"/>
        <v>24720</v>
      </c>
      <c r="AB153" s="6">
        <f t="shared" si="344"/>
        <v>24720</v>
      </c>
      <c r="AC153" s="6">
        <f t="shared" si="344"/>
        <v>24720</v>
      </c>
      <c r="AD153" s="6">
        <f t="shared" si="344"/>
        <v>24720</v>
      </c>
      <c r="AE153" s="6">
        <f t="shared" si="344"/>
        <v>24720</v>
      </c>
      <c r="AF153" s="6">
        <f t="shared" si="344"/>
        <v>24720</v>
      </c>
      <c r="AG153" s="6">
        <f t="shared" si="344"/>
        <v>24720</v>
      </c>
      <c r="AH153" s="6">
        <f t="shared" si="344"/>
        <v>24720</v>
      </c>
      <c r="AI153" s="6">
        <f t="shared" si="344"/>
        <v>24720</v>
      </c>
      <c r="AJ153" s="6">
        <f t="shared" si="344"/>
        <v>24720</v>
      </c>
      <c r="AK153" s="6">
        <f t="shared" si="344"/>
        <v>24720</v>
      </c>
      <c r="AL153" s="6">
        <f t="shared" si="344"/>
        <v>25461.600000000002</v>
      </c>
      <c r="AM153" s="6">
        <f t="shared" si="344"/>
        <v>25461.600000000002</v>
      </c>
      <c r="AN153" s="6">
        <f t="shared" si="344"/>
        <v>25461.600000000002</v>
      </c>
      <c r="AO153" s="6">
        <f t="shared" si="344"/>
        <v>25461.600000000002</v>
      </c>
      <c r="AP153" s="6">
        <f t="shared" si="344"/>
        <v>25461.600000000002</v>
      </c>
      <c r="AQ153" s="6">
        <f t="shared" si="344"/>
        <v>25461.600000000002</v>
      </c>
      <c r="AR153" s="6">
        <f t="shared" si="344"/>
        <v>25461.600000000002</v>
      </c>
      <c r="AS153" s="6">
        <f t="shared" si="344"/>
        <v>25461.600000000002</v>
      </c>
      <c r="AT153" s="6">
        <f t="shared" si="344"/>
        <v>25461.600000000002</v>
      </c>
      <c r="AU153" s="6">
        <f t="shared" si="344"/>
        <v>25461.600000000002</v>
      </c>
      <c r="AV153" s="6">
        <f t="shared" si="344"/>
        <v>25461.600000000002</v>
      </c>
      <c r="AW153" s="6">
        <f t="shared" si="344"/>
        <v>25461.600000000002</v>
      </c>
      <c r="AX153" s="6">
        <f t="shared" si="344"/>
        <v>26225.448000000004</v>
      </c>
      <c r="AY153" s="6">
        <f t="shared" si="344"/>
        <v>26225.448000000004</v>
      </c>
      <c r="AZ153" s="6">
        <f t="shared" si="344"/>
        <v>26225.448000000004</v>
      </c>
      <c r="BA153" s="6">
        <f t="shared" si="344"/>
        <v>26225.448000000004</v>
      </c>
      <c r="BB153" s="6">
        <f t="shared" si="344"/>
        <v>26225.448000000004</v>
      </c>
      <c r="BC153" s="6">
        <f t="shared" si="344"/>
        <v>26225.448000000004</v>
      </c>
      <c r="BD153" s="6">
        <f t="shared" si="344"/>
        <v>26225.448000000004</v>
      </c>
      <c r="BE153" s="6">
        <f t="shared" si="344"/>
        <v>26225.448000000004</v>
      </c>
      <c r="BF153" s="6">
        <f t="shared" si="344"/>
        <v>26225.448000000004</v>
      </c>
      <c r="BG153" s="6">
        <f t="shared" si="344"/>
        <v>26225.448000000004</v>
      </c>
      <c r="BH153" s="6">
        <f t="shared" si="344"/>
        <v>26225.448000000004</v>
      </c>
      <c r="BI153" s="6">
        <f t="shared" si="344"/>
        <v>26225.448000000004</v>
      </c>
      <c r="BJ153" s="6">
        <f t="shared" si="344"/>
        <v>27012.211440000006</v>
      </c>
      <c r="BK153" s="6">
        <f t="shared" si="344"/>
        <v>27012.211440000006</v>
      </c>
      <c r="BL153" s="6">
        <f t="shared" si="344"/>
        <v>27012.211440000006</v>
      </c>
      <c r="BM153" s="6">
        <f t="shared" si="344"/>
        <v>27012.211440000006</v>
      </c>
      <c r="BN153" s="6">
        <f t="shared" si="344"/>
        <v>27012.211440000006</v>
      </c>
      <c r="BO153" s="6">
        <f t="shared" si="344"/>
        <v>27012.211440000006</v>
      </c>
      <c r="BP153" s="6">
        <f t="shared" si="344"/>
        <v>27012.211440000006</v>
      </c>
      <c r="BQ153" s="6">
        <f t="shared" si="344"/>
        <v>27012.211440000006</v>
      </c>
      <c r="BR153" s="6">
        <f t="shared" si="344"/>
        <v>27012.211440000006</v>
      </c>
      <c r="BS153" s="6">
        <f t="shared" si="344"/>
        <v>27012.211440000006</v>
      </c>
      <c r="BT153" s="6">
        <f t="shared" si="344"/>
        <v>27012.211440000006</v>
      </c>
      <c r="BU153" s="6">
        <f t="shared" si="344"/>
        <v>0</v>
      </c>
      <c r="BV153" s="6">
        <f t="shared" si="344"/>
        <v>0</v>
      </c>
      <c r="BW153" s="6">
        <f t="shared" si="344"/>
        <v>0</v>
      </c>
      <c r="BX153" s="7">
        <f t="shared" si="344"/>
        <v>0</v>
      </c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18"/>
    </row>
    <row r="154" spans="1:100" ht="16.8" customHeight="1" outlineLevel="1" x14ac:dyDescent="0.3">
      <c r="A154" s="274"/>
      <c r="B154" s="5" t="s">
        <v>59</v>
      </c>
      <c r="C154" s="61">
        <f>SUM(D154:DM154)/SUM($D153:DM153)</f>
        <v>-0.51880038503121273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f t="shared" ref="M154:BX154" si="345">J148</f>
        <v>-800000</v>
      </c>
      <c r="N154" s="6">
        <f t="shared" si="345"/>
        <v>0</v>
      </c>
      <c r="O154" s="6">
        <f t="shared" si="345"/>
        <v>0</v>
      </c>
      <c r="P154" s="6">
        <f t="shared" si="345"/>
        <v>0</v>
      </c>
      <c r="Q154" s="6">
        <f t="shared" si="345"/>
        <v>0</v>
      </c>
      <c r="R154" s="6">
        <f t="shared" si="345"/>
        <v>0</v>
      </c>
      <c r="S154" s="6">
        <f t="shared" si="345"/>
        <v>0</v>
      </c>
      <c r="T154" s="6">
        <f t="shared" si="345"/>
        <v>0</v>
      </c>
      <c r="U154" s="6">
        <f t="shared" si="345"/>
        <v>0</v>
      </c>
      <c r="V154" s="6">
        <f t="shared" si="345"/>
        <v>0</v>
      </c>
      <c r="W154" s="6">
        <f t="shared" si="345"/>
        <v>0</v>
      </c>
      <c r="X154" s="6">
        <f t="shared" si="345"/>
        <v>0</v>
      </c>
      <c r="Y154" s="6">
        <f t="shared" si="345"/>
        <v>0</v>
      </c>
      <c r="Z154" s="6">
        <f t="shared" si="345"/>
        <v>0</v>
      </c>
      <c r="AA154" s="6">
        <f t="shared" si="345"/>
        <v>0</v>
      </c>
      <c r="AB154" s="6">
        <f t="shared" si="345"/>
        <v>0</v>
      </c>
      <c r="AC154" s="6">
        <f t="shared" si="345"/>
        <v>0</v>
      </c>
      <c r="AD154" s="6">
        <f t="shared" si="345"/>
        <v>0</v>
      </c>
      <c r="AE154" s="6">
        <f t="shared" si="345"/>
        <v>0</v>
      </c>
      <c r="AF154" s="6">
        <f t="shared" si="345"/>
        <v>0</v>
      </c>
      <c r="AG154" s="6">
        <f t="shared" si="345"/>
        <v>0</v>
      </c>
      <c r="AH154" s="6">
        <f t="shared" si="345"/>
        <v>0</v>
      </c>
      <c r="AI154" s="6">
        <f t="shared" si="345"/>
        <v>0</v>
      </c>
      <c r="AJ154" s="6">
        <f t="shared" si="345"/>
        <v>0</v>
      </c>
      <c r="AK154" s="6">
        <f t="shared" si="345"/>
        <v>0</v>
      </c>
      <c r="AL154" s="6">
        <f t="shared" si="345"/>
        <v>0</v>
      </c>
      <c r="AM154" s="6">
        <f t="shared" si="345"/>
        <v>0</v>
      </c>
      <c r="AN154" s="6">
        <f t="shared" si="345"/>
        <v>0</v>
      </c>
      <c r="AO154" s="6">
        <f t="shared" si="345"/>
        <v>0</v>
      </c>
      <c r="AP154" s="6">
        <f t="shared" si="345"/>
        <v>0</v>
      </c>
      <c r="AQ154" s="6">
        <f t="shared" si="345"/>
        <v>0</v>
      </c>
      <c r="AR154" s="6">
        <f t="shared" si="345"/>
        <v>0</v>
      </c>
      <c r="AS154" s="6">
        <f t="shared" si="345"/>
        <v>0</v>
      </c>
      <c r="AT154" s="6">
        <f t="shared" si="345"/>
        <v>0</v>
      </c>
      <c r="AU154" s="6">
        <f t="shared" si="345"/>
        <v>0</v>
      </c>
      <c r="AV154" s="6">
        <f t="shared" si="345"/>
        <v>0</v>
      </c>
      <c r="AW154" s="6">
        <f t="shared" si="345"/>
        <v>0</v>
      </c>
      <c r="AX154" s="6">
        <f t="shared" si="345"/>
        <v>0</v>
      </c>
      <c r="AY154" s="6">
        <f t="shared" si="345"/>
        <v>0</v>
      </c>
      <c r="AZ154" s="6">
        <f t="shared" si="345"/>
        <v>0</v>
      </c>
      <c r="BA154" s="6">
        <f t="shared" si="345"/>
        <v>0</v>
      </c>
      <c r="BB154" s="6">
        <f t="shared" si="345"/>
        <v>0</v>
      </c>
      <c r="BC154" s="6">
        <f t="shared" si="345"/>
        <v>0</v>
      </c>
      <c r="BD154" s="6">
        <f t="shared" si="345"/>
        <v>0</v>
      </c>
      <c r="BE154" s="6">
        <f t="shared" si="345"/>
        <v>0</v>
      </c>
      <c r="BF154" s="6">
        <f t="shared" si="345"/>
        <v>0</v>
      </c>
      <c r="BG154" s="6">
        <f t="shared" si="345"/>
        <v>0</v>
      </c>
      <c r="BH154" s="6">
        <f t="shared" si="345"/>
        <v>0</v>
      </c>
      <c r="BI154" s="6">
        <f t="shared" si="345"/>
        <v>0</v>
      </c>
      <c r="BJ154" s="6">
        <f t="shared" si="345"/>
        <v>0</v>
      </c>
      <c r="BK154" s="6">
        <f t="shared" si="345"/>
        <v>0</v>
      </c>
      <c r="BL154" s="6">
        <f t="shared" si="345"/>
        <v>0</v>
      </c>
      <c r="BM154" s="6">
        <f t="shared" si="345"/>
        <v>0</v>
      </c>
      <c r="BN154" s="6">
        <f t="shared" si="345"/>
        <v>0</v>
      </c>
      <c r="BO154" s="6">
        <f t="shared" si="345"/>
        <v>0</v>
      </c>
      <c r="BP154" s="6">
        <f t="shared" si="345"/>
        <v>0</v>
      </c>
      <c r="BQ154" s="6">
        <f t="shared" si="345"/>
        <v>0</v>
      </c>
      <c r="BR154" s="6">
        <f t="shared" si="345"/>
        <v>0</v>
      </c>
      <c r="BS154" s="6">
        <f t="shared" si="345"/>
        <v>0</v>
      </c>
      <c r="BT154" s="6">
        <f t="shared" si="345"/>
        <v>0</v>
      </c>
      <c r="BU154" s="6">
        <f t="shared" si="345"/>
        <v>0</v>
      </c>
      <c r="BV154" s="6">
        <f t="shared" si="345"/>
        <v>0</v>
      </c>
      <c r="BW154" s="6">
        <f t="shared" si="345"/>
        <v>0</v>
      </c>
      <c r="BX154" s="7">
        <f t="shared" si="345"/>
        <v>0</v>
      </c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18"/>
    </row>
    <row r="155" spans="1:100" ht="16.8" customHeight="1" outlineLevel="1" x14ac:dyDescent="0.3">
      <c r="A155" s="274"/>
      <c r="B155" s="5" t="s">
        <v>60</v>
      </c>
      <c r="C155" s="61">
        <f>SUM(D155:DM155)/SUM($D153:DM153)</f>
        <v>-5.0000000000000044E-2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f t="shared" ref="M155:BX155" si="346">J149</f>
        <v>-2000</v>
      </c>
      <c r="N155" s="6">
        <f t="shared" si="346"/>
        <v>-1200</v>
      </c>
      <c r="O155" s="6">
        <f t="shared" si="346"/>
        <v>-1200</v>
      </c>
      <c r="P155" s="6">
        <f t="shared" si="346"/>
        <v>-1200</v>
      </c>
      <c r="Q155" s="6">
        <f t="shared" si="346"/>
        <v>-1200</v>
      </c>
      <c r="R155" s="6">
        <f t="shared" si="346"/>
        <v>-1200</v>
      </c>
      <c r="S155" s="6">
        <f t="shared" si="346"/>
        <v>-1200</v>
      </c>
      <c r="T155" s="6">
        <f t="shared" si="346"/>
        <v>-1200</v>
      </c>
      <c r="U155" s="6">
        <f t="shared" si="346"/>
        <v>-1200</v>
      </c>
      <c r="V155" s="6">
        <f t="shared" si="346"/>
        <v>-1200</v>
      </c>
      <c r="W155" s="6">
        <f t="shared" si="346"/>
        <v>-1200</v>
      </c>
      <c r="X155" s="6">
        <f t="shared" si="346"/>
        <v>-1200</v>
      </c>
      <c r="Y155" s="6">
        <f t="shared" si="346"/>
        <v>-1200</v>
      </c>
      <c r="Z155" s="6">
        <f t="shared" si="346"/>
        <v>-1236</v>
      </c>
      <c r="AA155" s="6">
        <f t="shared" si="346"/>
        <v>-1236</v>
      </c>
      <c r="AB155" s="6">
        <f t="shared" si="346"/>
        <v>-1236</v>
      </c>
      <c r="AC155" s="6">
        <f t="shared" si="346"/>
        <v>-1236</v>
      </c>
      <c r="AD155" s="6">
        <f t="shared" si="346"/>
        <v>-1236</v>
      </c>
      <c r="AE155" s="6">
        <f t="shared" si="346"/>
        <v>-1236</v>
      </c>
      <c r="AF155" s="6">
        <f t="shared" si="346"/>
        <v>-1236</v>
      </c>
      <c r="AG155" s="6">
        <f t="shared" si="346"/>
        <v>-1236</v>
      </c>
      <c r="AH155" s="6">
        <f t="shared" si="346"/>
        <v>-1236</v>
      </c>
      <c r="AI155" s="6">
        <f t="shared" si="346"/>
        <v>-1236</v>
      </c>
      <c r="AJ155" s="6">
        <f t="shared" si="346"/>
        <v>-1236</v>
      </c>
      <c r="AK155" s="6">
        <f t="shared" si="346"/>
        <v>-1236</v>
      </c>
      <c r="AL155" s="6">
        <f t="shared" si="346"/>
        <v>-1273.0800000000002</v>
      </c>
      <c r="AM155" s="6">
        <f t="shared" si="346"/>
        <v>-1273.0800000000002</v>
      </c>
      <c r="AN155" s="6">
        <f t="shared" si="346"/>
        <v>-1273.0800000000002</v>
      </c>
      <c r="AO155" s="6">
        <f t="shared" si="346"/>
        <v>-1273.0800000000002</v>
      </c>
      <c r="AP155" s="6">
        <f t="shared" si="346"/>
        <v>-1273.0800000000002</v>
      </c>
      <c r="AQ155" s="6">
        <f t="shared" si="346"/>
        <v>-1273.0800000000002</v>
      </c>
      <c r="AR155" s="6">
        <f t="shared" si="346"/>
        <v>-1273.0800000000002</v>
      </c>
      <c r="AS155" s="6">
        <f t="shared" si="346"/>
        <v>-1273.0800000000002</v>
      </c>
      <c r="AT155" s="6">
        <f t="shared" si="346"/>
        <v>-1273.0800000000002</v>
      </c>
      <c r="AU155" s="6">
        <f t="shared" si="346"/>
        <v>-1273.0800000000002</v>
      </c>
      <c r="AV155" s="6">
        <f t="shared" si="346"/>
        <v>-1273.0800000000002</v>
      </c>
      <c r="AW155" s="6">
        <f t="shared" si="346"/>
        <v>-1273.0800000000002</v>
      </c>
      <c r="AX155" s="6">
        <f t="shared" si="346"/>
        <v>-1311.2724000000003</v>
      </c>
      <c r="AY155" s="6">
        <f t="shared" si="346"/>
        <v>-1311.2724000000003</v>
      </c>
      <c r="AZ155" s="6">
        <f t="shared" si="346"/>
        <v>-1311.2724000000003</v>
      </c>
      <c r="BA155" s="6">
        <f t="shared" si="346"/>
        <v>-1311.2724000000003</v>
      </c>
      <c r="BB155" s="6">
        <f t="shared" si="346"/>
        <v>-1311.2724000000003</v>
      </c>
      <c r="BC155" s="6">
        <f t="shared" si="346"/>
        <v>-1311.2724000000003</v>
      </c>
      <c r="BD155" s="6">
        <f t="shared" si="346"/>
        <v>-1311.2724000000003</v>
      </c>
      <c r="BE155" s="6">
        <f t="shared" si="346"/>
        <v>-1311.2724000000003</v>
      </c>
      <c r="BF155" s="6">
        <f t="shared" si="346"/>
        <v>-1311.2724000000003</v>
      </c>
      <c r="BG155" s="6">
        <f t="shared" si="346"/>
        <v>-1311.2724000000003</v>
      </c>
      <c r="BH155" s="6">
        <f t="shared" si="346"/>
        <v>-1311.2724000000003</v>
      </c>
      <c r="BI155" s="6">
        <f t="shared" si="346"/>
        <v>-1311.2724000000003</v>
      </c>
      <c r="BJ155" s="6">
        <f t="shared" si="346"/>
        <v>-1350.6105720000005</v>
      </c>
      <c r="BK155" s="6">
        <f t="shared" si="346"/>
        <v>-1350.6105720000005</v>
      </c>
      <c r="BL155" s="6">
        <f t="shared" si="346"/>
        <v>-1350.6105720000005</v>
      </c>
      <c r="BM155" s="6">
        <f t="shared" si="346"/>
        <v>-1350.6105720000005</v>
      </c>
      <c r="BN155" s="6">
        <f t="shared" si="346"/>
        <v>-1350.6105720000005</v>
      </c>
      <c r="BO155" s="6">
        <f t="shared" si="346"/>
        <v>-1350.6105720000005</v>
      </c>
      <c r="BP155" s="6">
        <f t="shared" si="346"/>
        <v>-1350.6105720000005</v>
      </c>
      <c r="BQ155" s="6">
        <f t="shared" si="346"/>
        <v>-1350.6105720000005</v>
      </c>
      <c r="BR155" s="6">
        <f t="shared" si="346"/>
        <v>-1350.6105720000005</v>
      </c>
      <c r="BS155" s="6">
        <f t="shared" si="346"/>
        <v>-1350.6105720000005</v>
      </c>
      <c r="BT155" s="6">
        <f t="shared" si="346"/>
        <v>-1350.6105720000005</v>
      </c>
      <c r="BU155" s="6">
        <f t="shared" si="346"/>
        <v>0</v>
      </c>
      <c r="BV155" s="6">
        <f t="shared" si="346"/>
        <v>0</v>
      </c>
      <c r="BW155" s="6">
        <f t="shared" si="346"/>
        <v>0</v>
      </c>
      <c r="BX155" s="7">
        <f t="shared" si="346"/>
        <v>0</v>
      </c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18"/>
    </row>
    <row r="156" spans="1:100" ht="16.8" customHeight="1" outlineLevel="1" x14ac:dyDescent="0.3">
      <c r="A156" s="274"/>
      <c r="B156" s="12" t="s">
        <v>61</v>
      </c>
      <c r="C156" s="61">
        <f>SUM(D156:DM156)/SUM($D153:DM153)</f>
        <v>-7.9999999999999905E-2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f t="shared" ref="M156:BX156" si="347">J150</f>
        <v>-3200</v>
      </c>
      <c r="N156" s="6">
        <f t="shared" si="347"/>
        <v>-1920</v>
      </c>
      <c r="O156" s="6">
        <f t="shared" si="347"/>
        <v>-1920</v>
      </c>
      <c r="P156" s="6">
        <f t="shared" si="347"/>
        <v>-1920</v>
      </c>
      <c r="Q156" s="6">
        <f t="shared" si="347"/>
        <v>-1920</v>
      </c>
      <c r="R156" s="6">
        <f t="shared" si="347"/>
        <v>-1920</v>
      </c>
      <c r="S156" s="6">
        <f t="shared" si="347"/>
        <v>-1920</v>
      </c>
      <c r="T156" s="6">
        <f t="shared" si="347"/>
        <v>-1920</v>
      </c>
      <c r="U156" s="6">
        <f t="shared" si="347"/>
        <v>-1920</v>
      </c>
      <c r="V156" s="6">
        <f t="shared" si="347"/>
        <v>-1920</v>
      </c>
      <c r="W156" s="6">
        <f t="shared" si="347"/>
        <v>-1920</v>
      </c>
      <c r="X156" s="6">
        <f t="shared" si="347"/>
        <v>-1920</v>
      </c>
      <c r="Y156" s="6">
        <f t="shared" si="347"/>
        <v>-1920</v>
      </c>
      <c r="Z156" s="6">
        <f t="shared" si="347"/>
        <v>-1977.6000000000001</v>
      </c>
      <c r="AA156" s="6">
        <f t="shared" si="347"/>
        <v>-1977.6000000000001</v>
      </c>
      <c r="AB156" s="6">
        <f t="shared" si="347"/>
        <v>-1977.6000000000001</v>
      </c>
      <c r="AC156" s="6">
        <f t="shared" si="347"/>
        <v>-1977.6000000000001</v>
      </c>
      <c r="AD156" s="6">
        <f t="shared" si="347"/>
        <v>-1977.6000000000001</v>
      </c>
      <c r="AE156" s="6">
        <f t="shared" si="347"/>
        <v>-1977.6000000000001</v>
      </c>
      <c r="AF156" s="6">
        <f t="shared" si="347"/>
        <v>-1977.6000000000001</v>
      </c>
      <c r="AG156" s="6">
        <f t="shared" si="347"/>
        <v>-1977.6000000000001</v>
      </c>
      <c r="AH156" s="6">
        <f t="shared" si="347"/>
        <v>-1977.6000000000001</v>
      </c>
      <c r="AI156" s="6">
        <f t="shared" si="347"/>
        <v>-1977.6000000000001</v>
      </c>
      <c r="AJ156" s="6">
        <f t="shared" si="347"/>
        <v>-1977.6000000000001</v>
      </c>
      <c r="AK156" s="6">
        <f t="shared" si="347"/>
        <v>-1977.6000000000001</v>
      </c>
      <c r="AL156" s="6">
        <f t="shared" si="347"/>
        <v>-2036.9280000000001</v>
      </c>
      <c r="AM156" s="6">
        <f t="shared" si="347"/>
        <v>-2036.9280000000001</v>
      </c>
      <c r="AN156" s="6">
        <f t="shared" si="347"/>
        <v>-2036.9280000000001</v>
      </c>
      <c r="AO156" s="6">
        <f t="shared" si="347"/>
        <v>-2036.9280000000001</v>
      </c>
      <c r="AP156" s="6">
        <f t="shared" si="347"/>
        <v>-2036.9280000000001</v>
      </c>
      <c r="AQ156" s="6">
        <f t="shared" si="347"/>
        <v>-2036.9280000000001</v>
      </c>
      <c r="AR156" s="6">
        <f t="shared" si="347"/>
        <v>-2036.9280000000001</v>
      </c>
      <c r="AS156" s="6">
        <f t="shared" si="347"/>
        <v>-2036.9280000000001</v>
      </c>
      <c r="AT156" s="6">
        <f t="shared" si="347"/>
        <v>-2036.9280000000001</v>
      </c>
      <c r="AU156" s="6">
        <f t="shared" si="347"/>
        <v>-2036.9280000000001</v>
      </c>
      <c r="AV156" s="6">
        <f t="shared" si="347"/>
        <v>-2036.9280000000001</v>
      </c>
      <c r="AW156" s="6">
        <f t="shared" si="347"/>
        <v>-2036.9280000000001</v>
      </c>
      <c r="AX156" s="6">
        <f t="shared" si="347"/>
        <v>-2098.0358400000005</v>
      </c>
      <c r="AY156" s="6">
        <f t="shared" si="347"/>
        <v>-2098.0358400000005</v>
      </c>
      <c r="AZ156" s="6">
        <f t="shared" si="347"/>
        <v>-2098.0358400000005</v>
      </c>
      <c r="BA156" s="6">
        <f t="shared" si="347"/>
        <v>-2098.0358400000005</v>
      </c>
      <c r="BB156" s="6">
        <f t="shared" si="347"/>
        <v>-2098.0358400000005</v>
      </c>
      <c r="BC156" s="6">
        <f t="shared" si="347"/>
        <v>-2098.0358400000005</v>
      </c>
      <c r="BD156" s="6">
        <f t="shared" si="347"/>
        <v>-2098.0358400000005</v>
      </c>
      <c r="BE156" s="6">
        <f t="shared" si="347"/>
        <v>-2098.0358400000005</v>
      </c>
      <c r="BF156" s="6">
        <f t="shared" si="347"/>
        <v>-2098.0358400000005</v>
      </c>
      <c r="BG156" s="6">
        <f t="shared" si="347"/>
        <v>-2098.0358400000005</v>
      </c>
      <c r="BH156" s="6">
        <f t="shared" si="347"/>
        <v>-2098.0358400000005</v>
      </c>
      <c r="BI156" s="6">
        <f t="shared" si="347"/>
        <v>-2098.0358400000005</v>
      </c>
      <c r="BJ156" s="6">
        <f t="shared" si="347"/>
        <v>-2160.9769152000003</v>
      </c>
      <c r="BK156" s="6">
        <f t="shared" si="347"/>
        <v>-2160.9769152000003</v>
      </c>
      <c r="BL156" s="6">
        <f t="shared" si="347"/>
        <v>-2160.9769152000003</v>
      </c>
      <c r="BM156" s="6">
        <f t="shared" si="347"/>
        <v>-2160.9769152000003</v>
      </c>
      <c r="BN156" s="6">
        <f t="shared" si="347"/>
        <v>-2160.9769152000003</v>
      </c>
      <c r="BO156" s="6">
        <f t="shared" si="347"/>
        <v>-2160.9769152000003</v>
      </c>
      <c r="BP156" s="6">
        <f t="shared" si="347"/>
        <v>-2160.9769152000003</v>
      </c>
      <c r="BQ156" s="6">
        <f t="shared" si="347"/>
        <v>-2160.9769152000003</v>
      </c>
      <c r="BR156" s="6">
        <f t="shared" si="347"/>
        <v>-2160.9769152000003</v>
      </c>
      <c r="BS156" s="6">
        <f t="shared" si="347"/>
        <v>-2160.9769152000003</v>
      </c>
      <c r="BT156" s="6">
        <f t="shared" si="347"/>
        <v>-2160.9769152000003</v>
      </c>
      <c r="BU156" s="6">
        <f t="shared" si="347"/>
        <v>0</v>
      </c>
      <c r="BV156" s="6">
        <f t="shared" si="347"/>
        <v>0</v>
      </c>
      <c r="BW156" s="6">
        <f t="shared" si="347"/>
        <v>0</v>
      </c>
      <c r="BX156" s="7">
        <f t="shared" si="347"/>
        <v>0</v>
      </c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18"/>
    </row>
    <row r="157" spans="1:100" ht="16.8" customHeight="1" outlineLevel="1" thickBot="1" x14ac:dyDescent="0.35">
      <c r="A157" s="274">
        <f>NPV((1+'Budget New Projetcts'!$C$7)^(1/12)-1,'Cashflow New Projects'!D157:CV157)</f>
        <v>347208.05872976821</v>
      </c>
      <c r="B157" s="5" t="s">
        <v>62</v>
      </c>
      <c r="C157" s="61">
        <f>SUM(D157:DM157)/SUM($D153:DM153)</f>
        <v>0.35119961496878732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f t="shared" ref="M157:BX157" si="348">J151</f>
        <v>-765200</v>
      </c>
      <c r="N157" s="6">
        <f t="shared" si="348"/>
        <v>20880</v>
      </c>
      <c r="O157" s="6">
        <f t="shared" si="348"/>
        <v>20880</v>
      </c>
      <c r="P157" s="6">
        <f t="shared" si="348"/>
        <v>20880</v>
      </c>
      <c r="Q157" s="6">
        <f t="shared" si="348"/>
        <v>20880</v>
      </c>
      <c r="R157" s="6">
        <f t="shared" si="348"/>
        <v>20880</v>
      </c>
      <c r="S157" s="6">
        <f t="shared" si="348"/>
        <v>20880</v>
      </c>
      <c r="T157" s="6">
        <f t="shared" si="348"/>
        <v>20880</v>
      </c>
      <c r="U157" s="6">
        <f t="shared" si="348"/>
        <v>20880</v>
      </c>
      <c r="V157" s="6">
        <f t="shared" si="348"/>
        <v>20880</v>
      </c>
      <c r="W157" s="6">
        <f t="shared" si="348"/>
        <v>20880</v>
      </c>
      <c r="X157" s="6">
        <f t="shared" si="348"/>
        <v>20880</v>
      </c>
      <c r="Y157" s="6">
        <f t="shared" si="348"/>
        <v>20880</v>
      </c>
      <c r="Z157" s="6">
        <f t="shared" si="348"/>
        <v>21506.400000000001</v>
      </c>
      <c r="AA157" s="6">
        <f t="shared" si="348"/>
        <v>21506.400000000001</v>
      </c>
      <c r="AB157" s="6">
        <f t="shared" si="348"/>
        <v>21506.400000000001</v>
      </c>
      <c r="AC157" s="6">
        <f t="shared" si="348"/>
        <v>21506.400000000001</v>
      </c>
      <c r="AD157" s="6">
        <f t="shared" si="348"/>
        <v>21506.400000000001</v>
      </c>
      <c r="AE157" s="6">
        <f t="shared" si="348"/>
        <v>21506.400000000001</v>
      </c>
      <c r="AF157" s="6">
        <f t="shared" si="348"/>
        <v>21506.400000000001</v>
      </c>
      <c r="AG157" s="6">
        <f t="shared" si="348"/>
        <v>21506.400000000001</v>
      </c>
      <c r="AH157" s="6">
        <f t="shared" si="348"/>
        <v>21506.400000000001</v>
      </c>
      <c r="AI157" s="6">
        <f t="shared" si="348"/>
        <v>21506.400000000001</v>
      </c>
      <c r="AJ157" s="6">
        <f t="shared" si="348"/>
        <v>21506.400000000001</v>
      </c>
      <c r="AK157" s="6">
        <f t="shared" si="348"/>
        <v>21506.400000000001</v>
      </c>
      <c r="AL157" s="6">
        <f t="shared" si="348"/>
        <v>22151.592000000001</v>
      </c>
      <c r="AM157" s="6">
        <f t="shared" si="348"/>
        <v>22151.592000000001</v>
      </c>
      <c r="AN157" s="6">
        <f t="shared" si="348"/>
        <v>22151.592000000001</v>
      </c>
      <c r="AO157" s="6">
        <f t="shared" si="348"/>
        <v>22151.592000000001</v>
      </c>
      <c r="AP157" s="6">
        <f t="shared" si="348"/>
        <v>22151.592000000001</v>
      </c>
      <c r="AQ157" s="6">
        <f t="shared" si="348"/>
        <v>22151.592000000001</v>
      </c>
      <c r="AR157" s="6">
        <f t="shared" si="348"/>
        <v>22151.592000000001</v>
      </c>
      <c r="AS157" s="6">
        <f t="shared" si="348"/>
        <v>22151.592000000001</v>
      </c>
      <c r="AT157" s="6">
        <f t="shared" si="348"/>
        <v>22151.592000000001</v>
      </c>
      <c r="AU157" s="6">
        <f t="shared" si="348"/>
        <v>22151.592000000001</v>
      </c>
      <c r="AV157" s="6">
        <f t="shared" si="348"/>
        <v>22151.592000000001</v>
      </c>
      <c r="AW157" s="6">
        <f t="shared" si="348"/>
        <v>22151.592000000001</v>
      </c>
      <c r="AX157" s="6">
        <f t="shared" si="348"/>
        <v>22816.139760000002</v>
      </c>
      <c r="AY157" s="6">
        <f t="shared" si="348"/>
        <v>22816.139760000002</v>
      </c>
      <c r="AZ157" s="6">
        <f t="shared" si="348"/>
        <v>22816.139760000002</v>
      </c>
      <c r="BA157" s="6">
        <f t="shared" si="348"/>
        <v>22816.139760000002</v>
      </c>
      <c r="BB157" s="6">
        <f t="shared" si="348"/>
        <v>22816.139760000002</v>
      </c>
      <c r="BC157" s="6">
        <f t="shared" si="348"/>
        <v>22816.139760000002</v>
      </c>
      <c r="BD157" s="6">
        <f t="shared" si="348"/>
        <v>22816.139760000002</v>
      </c>
      <c r="BE157" s="6">
        <f t="shared" si="348"/>
        <v>22816.139760000002</v>
      </c>
      <c r="BF157" s="6">
        <f t="shared" si="348"/>
        <v>22816.139760000002</v>
      </c>
      <c r="BG157" s="6">
        <f t="shared" si="348"/>
        <v>22816.139760000002</v>
      </c>
      <c r="BH157" s="6">
        <f t="shared" si="348"/>
        <v>22816.139760000002</v>
      </c>
      <c r="BI157" s="6">
        <f t="shared" si="348"/>
        <v>22816.139760000002</v>
      </c>
      <c r="BJ157" s="6">
        <f t="shared" si="348"/>
        <v>23500.623952800004</v>
      </c>
      <c r="BK157" s="6">
        <f t="shared" si="348"/>
        <v>23500.623952800004</v>
      </c>
      <c r="BL157" s="6">
        <f t="shared" si="348"/>
        <v>23500.623952800004</v>
      </c>
      <c r="BM157" s="6">
        <f t="shared" si="348"/>
        <v>23500.623952800004</v>
      </c>
      <c r="BN157" s="6">
        <f t="shared" si="348"/>
        <v>23500.623952800004</v>
      </c>
      <c r="BO157" s="6">
        <f t="shared" si="348"/>
        <v>23500.623952800004</v>
      </c>
      <c r="BP157" s="6">
        <f t="shared" si="348"/>
        <v>23500.623952800004</v>
      </c>
      <c r="BQ157" s="6">
        <f t="shared" si="348"/>
        <v>23500.623952800004</v>
      </c>
      <c r="BR157" s="6">
        <f t="shared" si="348"/>
        <v>23500.623952800004</v>
      </c>
      <c r="BS157" s="6">
        <f t="shared" si="348"/>
        <v>23500.623952800004</v>
      </c>
      <c r="BT157" s="6">
        <f t="shared" si="348"/>
        <v>23500.623952800004</v>
      </c>
      <c r="BU157" s="6">
        <f t="shared" si="348"/>
        <v>0</v>
      </c>
      <c r="BV157" s="6">
        <f t="shared" si="348"/>
        <v>0</v>
      </c>
      <c r="BW157" s="6">
        <f t="shared" si="348"/>
        <v>0</v>
      </c>
      <c r="BX157" s="7">
        <f t="shared" si="348"/>
        <v>0</v>
      </c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18"/>
    </row>
    <row r="158" spans="1:100" ht="16.8" customHeight="1" outlineLevel="1" thickBot="1" x14ac:dyDescent="0.35">
      <c r="A158" s="274"/>
      <c r="B158" s="34" t="s">
        <v>98</v>
      </c>
      <c r="C158" s="35"/>
      <c r="D158" s="35" t="s">
        <v>63</v>
      </c>
      <c r="E158" s="209">
        <v>43831</v>
      </c>
      <c r="F158" s="209">
        <v>43862</v>
      </c>
      <c r="G158" s="209">
        <v>43891</v>
      </c>
      <c r="H158" s="209">
        <v>43922</v>
      </c>
      <c r="I158" s="209">
        <v>43952</v>
      </c>
      <c r="J158" s="209">
        <v>43983</v>
      </c>
      <c r="K158" s="209">
        <v>44013</v>
      </c>
      <c r="L158" s="209">
        <v>44044</v>
      </c>
      <c r="M158" s="209">
        <v>44075</v>
      </c>
      <c r="N158" s="209">
        <v>44105</v>
      </c>
      <c r="O158" s="209">
        <v>44136</v>
      </c>
      <c r="P158" s="209">
        <v>44166</v>
      </c>
      <c r="Q158" s="209">
        <v>44197</v>
      </c>
      <c r="R158" s="209">
        <v>44228</v>
      </c>
      <c r="S158" s="209">
        <v>44256</v>
      </c>
      <c r="T158" s="209">
        <v>44287</v>
      </c>
      <c r="U158" s="209">
        <v>44317</v>
      </c>
      <c r="V158" s="209">
        <v>44348</v>
      </c>
      <c r="W158" s="209">
        <v>44378</v>
      </c>
      <c r="X158" s="209">
        <v>44409</v>
      </c>
      <c r="Y158" s="209">
        <v>44440</v>
      </c>
      <c r="Z158" s="209">
        <v>44470</v>
      </c>
      <c r="AA158" s="209">
        <v>44501</v>
      </c>
      <c r="AB158" s="209">
        <v>44531</v>
      </c>
      <c r="AC158" s="209">
        <v>44562</v>
      </c>
      <c r="AD158" s="209">
        <v>44593</v>
      </c>
      <c r="AE158" s="209">
        <v>44621</v>
      </c>
      <c r="AF158" s="209">
        <v>44652</v>
      </c>
      <c r="AG158" s="209">
        <v>44682</v>
      </c>
      <c r="AH158" s="209">
        <v>44713</v>
      </c>
      <c r="AI158" s="209">
        <v>44743</v>
      </c>
      <c r="AJ158" s="209">
        <v>44774</v>
      </c>
      <c r="AK158" s="209">
        <v>44805</v>
      </c>
      <c r="AL158" s="209">
        <v>44835</v>
      </c>
      <c r="AM158" s="209">
        <v>44866</v>
      </c>
      <c r="AN158" s="209">
        <v>44896</v>
      </c>
      <c r="AO158" s="209">
        <v>44927</v>
      </c>
      <c r="AP158" s="209">
        <v>44958</v>
      </c>
      <c r="AQ158" s="209">
        <v>44986</v>
      </c>
      <c r="AR158" s="209">
        <v>45017</v>
      </c>
      <c r="AS158" s="209">
        <v>45047</v>
      </c>
      <c r="AT158" s="209">
        <v>45078</v>
      </c>
      <c r="AU158" s="209">
        <v>45108</v>
      </c>
      <c r="AV158" s="209">
        <v>45139</v>
      </c>
      <c r="AW158" s="209">
        <v>45170</v>
      </c>
      <c r="AX158" s="209">
        <v>45200</v>
      </c>
      <c r="AY158" s="209">
        <v>45231</v>
      </c>
      <c r="AZ158" s="209">
        <v>45261</v>
      </c>
      <c r="BA158" s="209">
        <v>45292</v>
      </c>
      <c r="BB158" s="209">
        <v>45323</v>
      </c>
      <c r="BC158" s="209">
        <v>45352</v>
      </c>
      <c r="BD158" s="209">
        <v>45383</v>
      </c>
      <c r="BE158" s="209">
        <v>45413</v>
      </c>
      <c r="BF158" s="209">
        <v>45444</v>
      </c>
      <c r="BG158" s="209">
        <v>45474</v>
      </c>
      <c r="BH158" s="209">
        <v>45505</v>
      </c>
      <c r="BI158" s="209">
        <v>45536</v>
      </c>
      <c r="BJ158" s="209">
        <v>45566</v>
      </c>
      <c r="BK158" s="209">
        <v>45597</v>
      </c>
      <c r="BL158" s="209">
        <v>45627</v>
      </c>
      <c r="BM158" s="209">
        <v>45658</v>
      </c>
      <c r="BN158" s="209">
        <v>45689</v>
      </c>
      <c r="BO158" s="209">
        <v>45717</v>
      </c>
      <c r="BP158" s="209">
        <v>45748</v>
      </c>
      <c r="BQ158" s="209">
        <v>45778</v>
      </c>
      <c r="BR158" s="209">
        <v>45809</v>
      </c>
      <c r="BS158" s="209">
        <v>45839</v>
      </c>
      <c r="BT158" s="209">
        <v>45870</v>
      </c>
      <c r="BU158" s="209">
        <v>45901</v>
      </c>
      <c r="BV158" s="209">
        <v>45931</v>
      </c>
      <c r="BW158" s="209">
        <v>45962</v>
      </c>
      <c r="BX158" s="213">
        <v>45992</v>
      </c>
      <c r="BY158" s="254"/>
      <c r="BZ158" s="254"/>
      <c r="CA158" s="254"/>
      <c r="CB158" s="254"/>
      <c r="CC158" s="254"/>
      <c r="CD158" s="254"/>
      <c r="CE158" s="254"/>
      <c r="CF158" s="254"/>
      <c r="CG158" s="254"/>
      <c r="CH158" s="254"/>
      <c r="CI158" s="254"/>
      <c r="CJ158" s="254"/>
      <c r="CK158" s="254"/>
      <c r="CL158" s="254"/>
      <c r="CM158" s="254"/>
      <c r="CN158" s="254"/>
      <c r="CO158" s="254"/>
      <c r="CP158" s="254"/>
      <c r="CQ158" s="254"/>
      <c r="CR158" s="254"/>
      <c r="CS158" s="254"/>
      <c r="CT158" s="254"/>
      <c r="CU158" s="254"/>
      <c r="CV158" s="255"/>
    </row>
    <row r="159" spans="1:100" ht="16.8" customHeight="1" outlineLevel="1" x14ac:dyDescent="0.3">
      <c r="A159" s="274"/>
      <c r="B159" s="2" t="s">
        <v>58</v>
      </c>
      <c r="C159" s="61">
        <f>SUM(D159:DM159)/SUM($D159:DM159)</f>
        <v>1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f>M153</f>
        <v>40000</v>
      </c>
      <c r="Q159" s="6">
        <f t="shared" ref="Q159:BX163" si="349">N153</f>
        <v>24000</v>
      </c>
      <c r="R159" s="6">
        <f t="shared" si="349"/>
        <v>24000</v>
      </c>
      <c r="S159" s="6">
        <f t="shared" si="349"/>
        <v>24000</v>
      </c>
      <c r="T159" s="6">
        <f t="shared" si="349"/>
        <v>24000</v>
      </c>
      <c r="U159" s="6">
        <f t="shared" si="349"/>
        <v>24000</v>
      </c>
      <c r="V159" s="6">
        <f t="shared" si="349"/>
        <v>24000</v>
      </c>
      <c r="W159" s="6">
        <f t="shared" si="349"/>
        <v>24000</v>
      </c>
      <c r="X159" s="6">
        <f t="shared" si="349"/>
        <v>24000</v>
      </c>
      <c r="Y159" s="6">
        <f t="shared" si="349"/>
        <v>24000</v>
      </c>
      <c r="Z159" s="6">
        <f t="shared" si="349"/>
        <v>24000</v>
      </c>
      <c r="AA159" s="6">
        <f t="shared" si="349"/>
        <v>24000</v>
      </c>
      <c r="AB159" s="6">
        <f t="shared" si="349"/>
        <v>24000</v>
      </c>
      <c r="AC159" s="6">
        <f t="shared" si="349"/>
        <v>24720</v>
      </c>
      <c r="AD159" s="6">
        <f t="shared" si="349"/>
        <v>24720</v>
      </c>
      <c r="AE159" s="6">
        <f t="shared" si="349"/>
        <v>24720</v>
      </c>
      <c r="AF159" s="6">
        <f t="shared" si="349"/>
        <v>24720</v>
      </c>
      <c r="AG159" s="6">
        <f t="shared" si="349"/>
        <v>24720</v>
      </c>
      <c r="AH159" s="6">
        <f t="shared" si="349"/>
        <v>24720</v>
      </c>
      <c r="AI159" s="6">
        <f t="shared" si="349"/>
        <v>24720</v>
      </c>
      <c r="AJ159" s="6">
        <f t="shared" si="349"/>
        <v>24720</v>
      </c>
      <c r="AK159" s="6">
        <f t="shared" si="349"/>
        <v>24720</v>
      </c>
      <c r="AL159" s="6">
        <f t="shared" si="349"/>
        <v>24720</v>
      </c>
      <c r="AM159" s="6">
        <f t="shared" si="349"/>
        <v>24720</v>
      </c>
      <c r="AN159" s="6">
        <f t="shared" si="349"/>
        <v>24720</v>
      </c>
      <c r="AO159" s="6">
        <f t="shared" si="349"/>
        <v>25461.600000000002</v>
      </c>
      <c r="AP159" s="6">
        <f t="shared" si="349"/>
        <v>25461.600000000002</v>
      </c>
      <c r="AQ159" s="6">
        <f t="shared" si="349"/>
        <v>25461.600000000002</v>
      </c>
      <c r="AR159" s="6">
        <f t="shared" si="349"/>
        <v>25461.600000000002</v>
      </c>
      <c r="AS159" s="6">
        <f t="shared" si="349"/>
        <v>25461.600000000002</v>
      </c>
      <c r="AT159" s="6">
        <f t="shared" si="349"/>
        <v>25461.600000000002</v>
      </c>
      <c r="AU159" s="6">
        <f t="shared" si="349"/>
        <v>25461.600000000002</v>
      </c>
      <c r="AV159" s="6">
        <f t="shared" si="349"/>
        <v>25461.600000000002</v>
      </c>
      <c r="AW159" s="6">
        <f t="shared" si="349"/>
        <v>25461.600000000002</v>
      </c>
      <c r="AX159" s="6">
        <f t="shared" si="349"/>
        <v>25461.600000000002</v>
      </c>
      <c r="AY159" s="6">
        <f t="shared" si="349"/>
        <v>25461.600000000002</v>
      </c>
      <c r="AZ159" s="6">
        <f t="shared" si="349"/>
        <v>25461.600000000002</v>
      </c>
      <c r="BA159" s="6">
        <f t="shared" si="349"/>
        <v>26225.448000000004</v>
      </c>
      <c r="BB159" s="6">
        <f t="shared" si="349"/>
        <v>26225.448000000004</v>
      </c>
      <c r="BC159" s="6">
        <f t="shared" si="349"/>
        <v>26225.448000000004</v>
      </c>
      <c r="BD159" s="6">
        <f t="shared" si="349"/>
        <v>26225.448000000004</v>
      </c>
      <c r="BE159" s="6">
        <f t="shared" si="349"/>
        <v>26225.448000000004</v>
      </c>
      <c r="BF159" s="6">
        <f t="shared" si="349"/>
        <v>26225.448000000004</v>
      </c>
      <c r="BG159" s="6">
        <f t="shared" si="349"/>
        <v>26225.448000000004</v>
      </c>
      <c r="BH159" s="6">
        <f t="shared" si="349"/>
        <v>26225.448000000004</v>
      </c>
      <c r="BI159" s="6">
        <f t="shared" si="349"/>
        <v>26225.448000000004</v>
      </c>
      <c r="BJ159" s="6">
        <f t="shared" si="349"/>
        <v>26225.448000000004</v>
      </c>
      <c r="BK159" s="6">
        <f t="shared" si="349"/>
        <v>26225.448000000004</v>
      </c>
      <c r="BL159" s="6">
        <f t="shared" si="349"/>
        <v>26225.448000000004</v>
      </c>
      <c r="BM159" s="6">
        <f t="shared" si="349"/>
        <v>27012.211440000006</v>
      </c>
      <c r="BN159" s="6">
        <f t="shared" si="349"/>
        <v>27012.211440000006</v>
      </c>
      <c r="BO159" s="6">
        <f t="shared" si="349"/>
        <v>27012.211440000006</v>
      </c>
      <c r="BP159" s="6">
        <f t="shared" si="349"/>
        <v>27012.211440000006</v>
      </c>
      <c r="BQ159" s="6">
        <f t="shared" si="349"/>
        <v>27012.211440000006</v>
      </c>
      <c r="BR159" s="6">
        <f t="shared" si="349"/>
        <v>27012.211440000006</v>
      </c>
      <c r="BS159" s="6">
        <f t="shared" si="349"/>
        <v>27012.211440000006</v>
      </c>
      <c r="BT159" s="6">
        <f t="shared" si="349"/>
        <v>27012.211440000006</v>
      </c>
      <c r="BU159" s="6">
        <f t="shared" si="349"/>
        <v>27012.211440000006</v>
      </c>
      <c r="BV159" s="6">
        <f t="shared" si="349"/>
        <v>27012.211440000006</v>
      </c>
      <c r="BW159" s="6">
        <f t="shared" si="349"/>
        <v>27012.211440000006</v>
      </c>
      <c r="BX159" s="7">
        <f t="shared" si="349"/>
        <v>0</v>
      </c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18"/>
    </row>
    <row r="160" spans="1:100" ht="16.8" customHeight="1" outlineLevel="1" x14ac:dyDescent="0.3">
      <c r="A160" s="274"/>
      <c r="B160" s="5" t="s">
        <v>59</v>
      </c>
      <c r="C160" s="61">
        <f>SUM(D160:DM160)/SUM($D159:DM159)</f>
        <v>-0.51880038503121273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f t="shared" ref="P160:P163" si="350">M154</f>
        <v>-800000</v>
      </c>
      <c r="Q160" s="6">
        <f t="shared" si="349"/>
        <v>0</v>
      </c>
      <c r="R160" s="6">
        <f t="shared" si="349"/>
        <v>0</v>
      </c>
      <c r="S160" s="6">
        <f t="shared" si="349"/>
        <v>0</v>
      </c>
      <c r="T160" s="6">
        <f t="shared" si="349"/>
        <v>0</v>
      </c>
      <c r="U160" s="6">
        <f t="shared" si="349"/>
        <v>0</v>
      </c>
      <c r="V160" s="6">
        <f t="shared" si="349"/>
        <v>0</v>
      </c>
      <c r="W160" s="6">
        <f t="shared" si="349"/>
        <v>0</v>
      </c>
      <c r="X160" s="6">
        <f t="shared" si="349"/>
        <v>0</v>
      </c>
      <c r="Y160" s="6">
        <f t="shared" si="349"/>
        <v>0</v>
      </c>
      <c r="Z160" s="6">
        <f t="shared" si="349"/>
        <v>0</v>
      </c>
      <c r="AA160" s="6">
        <f t="shared" si="349"/>
        <v>0</v>
      </c>
      <c r="AB160" s="6">
        <f t="shared" si="349"/>
        <v>0</v>
      </c>
      <c r="AC160" s="6">
        <f t="shared" si="349"/>
        <v>0</v>
      </c>
      <c r="AD160" s="6">
        <f t="shared" si="349"/>
        <v>0</v>
      </c>
      <c r="AE160" s="6">
        <f t="shared" si="349"/>
        <v>0</v>
      </c>
      <c r="AF160" s="6">
        <f t="shared" si="349"/>
        <v>0</v>
      </c>
      <c r="AG160" s="6">
        <f t="shared" si="349"/>
        <v>0</v>
      </c>
      <c r="AH160" s="6">
        <f t="shared" si="349"/>
        <v>0</v>
      </c>
      <c r="AI160" s="6">
        <f t="shared" si="349"/>
        <v>0</v>
      </c>
      <c r="AJ160" s="6">
        <f t="shared" si="349"/>
        <v>0</v>
      </c>
      <c r="AK160" s="6">
        <f t="shared" si="349"/>
        <v>0</v>
      </c>
      <c r="AL160" s="6">
        <f t="shared" si="349"/>
        <v>0</v>
      </c>
      <c r="AM160" s="6">
        <f t="shared" si="349"/>
        <v>0</v>
      </c>
      <c r="AN160" s="6">
        <f t="shared" si="349"/>
        <v>0</v>
      </c>
      <c r="AO160" s="6">
        <f t="shared" si="349"/>
        <v>0</v>
      </c>
      <c r="AP160" s="6">
        <f t="shared" si="349"/>
        <v>0</v>
      </c>
      <c r="AQ160" s="6">
        <f t="shared" si="349"/>
        <v>0</v>
      </c>
      <c r="AR160" s="6">
        <f t="shared" si="349"/>
        <v>0</v>
      </c>
      <c r="AS160" s="6">
        <f t="shared" si="349"/>
        <v>0</v>
      </c>
      <c r="AT160" s="6">
        <f t="shared" si="349"/>
        <v>0</v>
      </c>
      <c r="AU160" s="6">
        <f t="shared" si="349"/>
        <v>0</v>
      </c>
      <c r="AV160" s="6">
        <f t="shared" si="349"/>
        <v>0</v>
      </c>
      <c r="AW160" s="6">
        <f t="shared" si="349"/>
        <v>0</v>
      </c>
      <c r="AX160" s="6">
        <f t="shared" si="349"/>
        <v>0</v>
      </c>
      <c r="AY160" s="6">
        <f t="shared" si="349"/>
        <v>0</v>
      </c>
      <c r="AZ160" s="6">
        <f t="shared" si="349"/>
        <v>0</v>
      </c>
      <c r="BA160" s="6">
        <f t="shared" si="349"/>
        <v>0</v>
      </c>
      <c r="BB160" s="6">
        <f t="shared" si="349"/>
        <v>0</v>
      </c>
      <c r="BC160" s="6">
        <f t="shared" si="349"/>
        <v>0</v>
      </c>
      <c r="BD160" s="6">
        <f t="shared" si="349"/>
        <v>0</v>
      </c>
      <c r="BE160" s="6">
        <f t="shared" si="349"/>
        <v>0</v>
      </c>
      <c r="BF160" s="6">
        <f t="shared" si="349"/>
        <v>0</v>
      </c>
      <c r="BG160" s="6">
        <f t="shared" si="349"/>
        <v>0</v>
      </c>
      <c r="BH160" s="6">
        <f t="shared" si="349"/>
        <v>0</v>
      </c>
      <c r="BI160" s="6">
        <f t="shared" si="349"/>
        <v>0</v>
      </c>
      <c r="BJ160" s="6">
        <f t="shared" si="349"/>
        <v>0</v>
      </c>
      <c r="BK160" s="6">
        <f t="shared" si="349"/>
        <v>0</v>
      </c>
      <c r="BL160" s="6">
        <f t="shared" si="349"/>
        <v>0</v>
      </c>
      <c r="BM160" s="6">
        <f t="shared" si="349"/>
        <v>0</v>
      </c>
      <c r="BN160" s="6">
        <f t="shared" si="349"/>
        <v>0</v>
      </c>
      <c r="BO160" s="6">
        <f t="shared" si="349"/>
        <v>0</v>
      </c>
      <c r="BP160" s="6">
        <f t="shared" si="349"/>
        <v>0</v>
      </c>
      <c r="BQ160" s="6">
        <f t="shared" si="349"/>
        <v>0</v>
      </c>
      <c r="BR160" s="6">
        <f t="shared" si="349"/>
        <v>0</v>
      </c>
      <c r="BS160" s="6">
        <f t="shared" si="349"/>
        <v>0</v>
      </c>
      <c r="BT160" s="6">
        <f t="shared" si="349"/>
        <v>0</v>
      </c>
      <c r="BU160" s="6">
        <f t="shared" si="349"/>
        <v>0</v>
      </c>
      <c r="BV160" s="6">
        <f t="shared" si="349"/>
        <v>0</v>
      </c>
      <c r="BW160" s="6">
        <f t="shared" si="349"/>
        <v>0</v>
      </c>
      <c r="BX160" s="7">
        <f t="shared" si="349"/>
        <v>0</v>
      </c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18"/>
    </row>
    <row r="161" spans="1:100" ht="16.8" customHeight="1" outlineLevel="1" x14ac:dyDescent="0.3">
      <c r="A161" s="274"/>
      <c r="B161" s="5" t="s">
        <v>60</v>
      </c>
      <c r="C161" s="61">
        <f>SUM(D161:DM161)/SUM($D159:DM159)</f>
        <v>-5.0000000000000044E-2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f t="shared" si="350"/>
        <v>-2000</v>
      </c>
      <c r="Q161" s="6">
        <f t="shared" si="349"/>
        <v>-1200</v>
      </c>
      <c r="R161" s="6">
        <f t="shared" si="349"/>
        <v>-1200</v>
      </c>
      <c r="S161" s="6">
        <f t="shared" si="349"/>
        <v>-1200</v>
      </c>
      <c r="T161" s="6">
        <f t="shared" si="349"/>
        <v>-1200</v>
      </c>
      <c r="U161" s="6">
        <f t="shared" si="349"/>
        <v>-1200</v>
      </c>
      <c r="V161" s="6">
        <f t="shared" si="349"/>
        <v>-1200</v>
      </c>
      <c r="W161" s="6">
        <f t="shared" si="349"/>
        <v>-1200</v>
      </c>
      <c r="X161" s="6">
        <f t="shared" si="349"/>
        <v>-1200</v>
      </c>
      <c r="Y161" s="6">
        <f t="shared" si="349"/>
        <v>-1200</v>
      </c>
      <c r="Z161" s="6">
        <f t="shared" si="349"/>
        <v>-1200</v>
      </c>
      <c r="AA161" s="6">
        <f t="shared" si="349"/>
        <v>-1200</v>
      </c>
      <c r="AB161" s="6">
        <f t="shared" si="349"/>
        <v>-1200</v>
      </c>
      <c r="AC161" s="6">
        <f t="shared" si="349"/>
        <v>-1236</v>
      </c>
      <c r="AD161" s="6">
        <f t="shared" si="349"/>
        <v>-1236</v>
      </c>
      <c r="AE161" s="6">
        <f t="shared" si="349"/>
        <v>-1236</v>
      </c>
      <c r="AF161" s="6">
        <f t="shared" si="349"/>
        <v>-1236</v>
      </c>
      <c r="AG161" s="6">
        <f t="shared" si="349"/>
        <v>-1236</v>
      </c>
      <c r="AH161" s="6">
        <f t="shared" si="349"/>
        <v>-1236</v>
      </c>
      <c r="AI161" s="6">
        <f t="shared" si="349"/>
        <v>-1236</v>
      </c>
      <c r="AJ161" s="6">
        <f t="shared" si="349"/>
        <v>-1236</v>
      </c>
      <c r="AK161" s="6">
        <f t="shared" si="349"/>
        <v>-1236</v>
      </c>
      <c r="AL161" s="6">
        <f t="shared" si="349"/>
        <v>-1236</v>
      </c>
      <c r="AM161" s="6">
        <f t="shared" si="349"/>
        <v>-1236</v>
      </c>
      <c r="AN161" s="6">
        <f t="shared" si="349"/>
        <v>-1236</v>
      </c>
      <c r="AO161" s="6">
        <f t="shared" si="349"/>
        <v>-1273.0800000000002</v>
      </c>
      <c r="AP161" s="6">
        <f t="shared" si="349"/>
        <v>-1273.0800000000002</v>
      </c>
      <c r="AQ161" s="6">
        <f t="shared" si="349"/>
        <v>-1273.0800000000002</v>
      </c>
      <c r="AR161" s="6">
        <f t="shared" si="349"/>
        <v>-1273.0800000000002</v>
      </c>
      <c r="AS161" s="6">
        <f t="shared" si="349"/>
        <v>-1273.0800000000002</v>
      </c>
      <c r="AT161" s="6">
        <f t="shared" si="349"/>
        <v>-1273.0800000000002</v>
      </c>
      <c r="AU161" s="6">
        <f t="shared" si="349"/>
        <v>-1273.0800000000002</v>
      </c>
      <c r="AV161" s="6">
        <f t="shared" si="349"/>
        <v>-1273.0800000000002</v>
      </c>
      <c r="AW161" s="6">
        <f t="shared" si="349"/>
        <v>-1273.0800000000002</v>
      </c>
      <c r="AX161" s="6">
        <f t="shared" si="349"/>
        <v>-1273.0800000000002</v>
      </c>
      <c r="AY161" s="6">
        <f t="shared" si="349"/>
        <v>-1273.0800000000002</v>
      </c>
      <c r="AZ161" s="6">
        <f t="shared" si="349"/>
        <v>-1273.0800000000002</v>
      </c>
      <c r="BA161" s="6">
        <f t="shared" si="349"/>
        <v>-1311.2724000000003</v>
      </c>
      <c r="BB161" s="6">
        <f t="shared" si="349"/>
        <v>-1311.2724000000003</v>
      </c>
      <c r="BC161" s="6">
        <f t="shared" si="349"/>
        <v>-1311.2724000000003</v>
      </c>
      <c r="BD161" s="6">
        <f t="shared" si="349"/>
        <v>-1311.2724000000003</v>
      </c>
      <c r="BE161" s="6">
        <f t="shared" si="349"/>
        <v>-1311.2724000000003</v>
      </c>
      <c r="BF161" s="6">
        <f t="shared" si="349"/>
        <v>-1311.2724000000003</v>
      </c>
      <c r="BG161" s="6">
        <f t="shared" si="349"/>
        <v>-1311.2724000000003</v>
      </c>
      <c r="BH161" s="6">
        <f t="shared" si="349"/>
        <v>-1311.2724000000003</v>
      </c>
      <c r="BI161" s="6">
        <f t="shared" si="349"/>
        <v>-1311.2724000000003</v>
      </c>
      <c r="BJ161" s="6">
        <f t="shared" si="349"/>
        <v>-1311.2724000000003</v>
      </c>
      <c r="BK161" s="6">
        <f t="shared" si="349"/>
        <v>-1311.2724000000003</v>
      </c>
      <c r="BL161" s="6">
        <f t="shared" si="349"/>
        <v>-1311.2724000000003</v>
      </c>
      <c r="BM161" s="6">
        <f t="shared" si="349"/>
        <v>-1350.6105720000005</v>
      </c>
      <c r="BN161" s="6">
        <f t="shared" si="349"/>
        <v>-1350.6105720000005</v>
      </c>
      <c r="BO161" s="6">
        <f t="shared" si="349"/>
        <v>-1350.6105720000005</v>
      </c>
      <c r="BP161" s="6">
        <f t="shared" si="349"/>
        <v>-1350.6105720000005</v>
      </c>
      <c r="BQ161" s="6">
        <f t="shared" si="349"/>
        <v>-1350.6105720000005</v>
      </c>
      <c r="BR161" s="6">
        <f t="shared" si="349"/>
        <v>-1350.6105720000005</v>
      </c>
      <c r="BS161" s="6">
        <f t="shared" si="349"/>
        <v>-1350.6105720000005</v>
      </c>
      <c r="BT161" s="6">
        <f t="shared" si="349"/>
        <v>-1350.6105720000005</v>
      </c>
      <c r="BU161" s="6">
        <f t="shared" si="349"/>
        <v>-1350.6105720000005</v>
      </c>
      <c r="BV161" s="6">
        <f t="shared" si="349"/>
        <v>-1350.6105720000005</v>
      </c>
      <c r="BW161" s="6">
        <f t="shared" si="349"/>
        <v>-1350.6105720000005</v>
      </c>
      <c r="BX161" s="7">
        <f t="shared" si="349"/>
        <v>0</v>
      </c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18"/>
    </row>
    <row r="162" spans="1:100" ht="16.8" customHeight="1" outlineLevel="1" x14ac:dyDescent="0.3">
      <c r="A162" s="274"/>
      <c r="B162" s="12" t="s">
        <v>61</v>
      </c>
      <c r="C162" s="61">
        <f>SUM(D162:DM162)/SUM($D159:DM159)</f>
        <v>-7.9999999999999905E-2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f t="shared" si="350"/>
        <v>-3200</v>
      </c>
      <c r="Q162" s="6">
        <f t="shared" si="349"/>
        <v>-1920</v>
      </c>
      <c r="R162" s="6">
        <f t="shared" si="349"/>
        <v>-1920</v>
      </c>
      <c r="S162" s="6">
        <f t="shared" si="349"/>
        <v>-1920</v>
      </c>
      <c r="T162" s="6">
        <f t="shared" si="349"/>
        <v>-1920</v>
      </c>
      <c r="U162" s="6">
        <f t="shared" si="349"/>
        <v>-1920</v>
      </c>
      <c r="V162" s="6">
        <f t="shared" si="349"/>
        <v>-1920</v>
      </c>
      <c r="W162" s="6">
        <f t="shared" si="349"/>
        <v>-1920</v>
      </c>
      <c r="X162" s="6">
        <f t="shared" si="349"/>
        <v>-1920</v>
      </c>
      <c r="Y162" s="6">
        <f t="shared" si="349"/>
        <v>-1920</v>
      </c>
      <c r="Z162" s="6">
        <f t="shared" si="349"/>
        <v>-1920</v>
      </c>
      <c r="AA162" s="6">
        <f t="shared" si="349"/>
        <v>-1920</v>
      </c>
      <c r="AB162" s="6">
        <f t="shared" si="349"/>
        <v>-1920</v>
      </c>
      <c r="AC162" s="6">
        <f t="shared" si="349"/>
        <v>-1977.6000000000001</v>
      </c>
      <c r="AD162" s="6">
        <f t="shared" si="349"/>
        <v>-1977.6000000000001</v>
      </c>
      <c r="AE162" s="6">
        <f t="shared" si="349"/>
        <v>-1977.6000000000001</v>
      </c>
      <c r="AF162" s="6">
        <f t="shared" si="349"/>
        <v>-1977.6000000000001</v>
      </c>
      <c r="AG162" s="6">
        <f t="shared" si="349"/>
        <v>-1977.6000000000001</v>
      </c>
      <c r="AH162" s="6">
        <f t="shared" si="349"/>
        <v>-1977.6000000000001</v>
      </c>
      <c r="AI162" s="6">
        <f t="shared" si="349"/>
        <v>-1977.6000000000001</v>
      </c>
      <c r="AJ162" s="6">
        <f t="shared" si="349"/>
        <v>-1977.6000000000001</v>
      </c>
      <c r="AK162" s="6">
        <f t="shared" si="349"/>
        <v>-1977.6000000000001</v>
      </c>
      <c r="AL162" s="6">
        <f t="shared" si="349"/>
        <v>-1977.6000000000001</v>
      </c>
      <c r="AM162" s="6">
        <f t="shared" si="349"/>
        <v>-1977.6000000000001</v>
      </c>
      <c r="AN162" s="6">
        <f t="shared" si="349"/>
        <v>-1977.6000000000001</v>
      </c>
      <c r="AO162" s="6">
        <f t="shared" si="349"/>
        <v>-2036.9280000000001</v>
      </c>
      <c r="AP162" s="6">
        <f t="shared" si="349"/>
        <v>-2036.9280000000001</v>
      </c>
      <c r="AQ162" s="6">
        <f t="shared" si="349"/>
        <v>-2036.9280000000001</v>
      </c>
      <c r="AR162" s="6">
        <f t="shared" si="349"/>
        <v>-2036.9280000000001</v>
      </c>
      <c r="AS162" s="6">
        <f t="shared" si="349"/>
        <v>-2036.9280000000001</v>
      </c>
      <c r="AT162" s="6">
        <f t="shared" si="349"/>
        <v>-2036.9280000000001</v>
      </c>
      <c r="AU162" s="6">
        <f t="shared" si="349"/>
        <v>-2036.9280000000001</v>
      </c>
      <c r="AV162" s="6">
        <f t="shared" si="349"/>
        <v>-2036.9280000000001</v>
      </c>
      <c r="AW162" s="6">
        <f t="shared" si="349"/>
        <v>-2036.9280000000001</v>
      </c>
      <c r="AX162" s="6">
        <f t="shared" si="349"/>
        <v>-2036.9280000000001</v>
      </c>
      <c r="AY162" s="6">
        <f t="shared" si="349"/>
        <v>-2036.9280000000001</v>
      </c>
      <c r="AZ162" s="6">
        <f t="shared" si="349"/>
        <v>-2036.9280000000001</v>
      </c>
      <c r="BA162" s="6">
        <f t="shared" si="349"/>
        <v>-2098.0358400000005</v>
      </c>
      <c r="BB162" s="6">
        <f t="shared" si="349"/>
        <v>-2098.0358400000005</v>
      </c>
      <c r="BC162" s="6">
        <f t="shared" si="349"/>
        <v>-2098.0358400000005</v>
      </c>
      <c r="BD162" s="6">
        <f t="shared" si="349"/>
        <v>-2098.0358400000005</v>
      </c>
      <c r="BE162" s="6">
        <f t="shared" si="349"/>
        <v>-2098.0358400000005</v>
      </c>
      <c r="BF162" s="6">
        <f t="shared" si="349"/>
        <v>-2098.0358400000005</v>
      </c>
      <c r="BG162" s="6">
        <f t="shared" si="349"/>
        <v>-2098.0358400000005</v>
      </c>
      <c r="BH162" s="6">
        <f t="shared" si="349"/>
        <v>-2098.0358400000005</v>
      </c>
      <c r="BI162" s="6">
        <f t="shared" si="349"/>
        <v>-2098.0358400000005</v>
      </c>
      <c r="BJ162" s="6">
        <f t="shared" si="349"/>
        <v>-2098.0358400000005</v>
      </c>
      <c r="BK162" s="6">
        <f t="shared" si="349"/>
        <v>-2098.0358400000005</v>
      </c>
      <c r="BL162" s="6">
        <f t="shared" si="349"/>
        <v>-2098.0358400000005</v>
      </c>
      <c r="BM162" s="6">
        <f t="shared" si="349"/>
        <v>-2160.9769152000003</v>
      </c>
      <c r="BN162" s="6">
        <f t="shared" si="349"/>
        <v>-2160.9769152000003</v>
      </c>
      <c r="BO162" s="6">
        <f t="shared" si="349"/>
        <v>-2160.9769152000003</v>
      </c>
      <c r="BP162" s="6">
        <f t="shared" si="349"/>
        <v>-2160.9769152000003</v>
      </c>
      <c r="BQ162" s="6">
        <f t="shared" si="349"/>
        <v>-2160.9769152000003</v>
      </c>
      <c r="BR162" s="6">
        <f t="shared" si="349"/>
        <v>-2160.9769152000003</v>
      </c>
      <c r="BS162" s="6">
        <f t="shared" si="349"/>
        <v>-2160.9769152000003</v>
      </c>
      <c r="BT162" s="6">
        <f t="shared" si="349"/>
        <v>-2160.9769152000003</v>
      </c>
      <c r="BU162" s="6">
        <f t="shared" si="349"/>
        <v>-2160.9769152000003</v>
      </c>
      <c r="BV162" s="6">
        <f t="shared" si="349"/>
        <v>-2160.9769152000003</v>
      </c>
      <c r="BW162" s="6">
        <f t="shared" si="349"/>
        <v>-2160.9769152000003</v>
      </c>
      <c r="BX162" s="7">
        <f t="shared" si="349"/>
        <v>0</v>
      </c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18"/>
    </row>
    <row r="163" spans="1:100" ht="16.8" customHeight="1" outlineLevel="1" thickBot="1" x14ac:dyDescent="0.35">
      <c r="A163" s="274">
        <f>NPV((1+'Budget New Projetcts'!$C$7)^(1/12)-1,'Cashflow New Projects'!D163:CV163)</f>
        <v>342186.86136515962</v>
      </c>
      <c r="B163" s="5" t="s">
        <v>62</v>
      </c>
      <c r="C163" s="61">
        <f>SUM(D163:DM163)/SUM($D159:DM159)</f>
        <v>0.35119961496878732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f t="shared" si="350"/>
        <v>-765200</v>
      </c>
      <c r="Q163" s="6">
        <f t="shared" si="349"/>
        <v>20880</v>
      </c>
      <c r="R163" s="6">
        <f t="shared" si="349"/>
        <v>20880</v>
      </c>
      <c r="S163" s="6">
        <f t="shared" si="349"/>
        <v>20880</v>
      </c>
      <c r="T163" s="6">
        <f t="shared" si="349"/>
        <v>20880</v>
      </c>
      <c r="U163" s="6">
        <f t="shared" si="349"/>
        <v>20880</v>
      </c>
      <c r="V163" s="6">
        <f t="shared" si="349"/>
        <v>20880</v>
      </c>
      <c r="W163" s="6">
        <f t="shared" si="349"/>
        <v>20880</v>
      </c>
      <c r="X163" s="6">
        <f t="shared" si="349"/>
        <v>20880</v>
      </c>
      <c r="Y163" s="6">
        <f t="shared" si="349"/>
        <v>20880</v>
      </c>
      <c r="Z163" s="6">
        <f t="shared" si="349"/>
        <v>20880</v>
      </c>
      <c r="AA163" s="6">
        <f t="shared" si="349"/>
        <v>20880</v>
      </c>
      <c r="AB163" s="6">
        <f t="shared" si="349"/>
        <v>20880</v>
      </c>
      <c r="AC163" s="6">
        <f t="shared" si="349"/>
        <v>21506.400000000001</v>
      </c>
      <c r="AD163" s="6">
        <f t="shared" si="349"/>
        <v>21506.400000000001</v>
      </c>
      <c r="AE163" s="6">
        <f t="shared" si="349"/>
        <v>21506.400000000001</v>
      </c>
      <c r="AF163" s="6">
        <f t="shared" ref="AF163" si="351">AC157</f>
        <v>21506.400000000001</v>
      </c>
      <c r="AG163" s="6">
        <f t="shared" ref="AG163" si="352">AD157</f>
        <v>21506.400000000001</v>
      </c>
      <c r="AH163" s="6">
        <f t="shared" ref="AH163" si="353">AE157</f>
        <v>21506.400000000001</v>
      </c>
      <c r="AI163" s="6">
        <f t="shared" ref="AI163" si="354">AF157</f>
        <v>21506.400000000001</v>
      </c>
      <c r="AJ163" s="6">
        <f t="shared" ref="AJ163" si="355">AG157</f>
        <v>21506.400000000001</v>
      </c>
      <c r="AK163" s="6">
        <f t="shared" ref="AK163" si="356">AH157</f>
        <v>21506.400000000001</v>
      </c>
      <c r="AL163" s="6">
        <f t="shared" ref="AL163" si="357">AI157</f>
        <v>21506.400000000001</v>
      </c>
      <c r="AM163" s="6">
        <f t="shared" ref="AM163" si="358">AJ157</f>
        <v>21506.400000000001</v>
      </c>
      <c r="AN163" s="6">
        <f t="shared" ref="AN163" si="359">AK157</f>
        <v>21506.400000000001</v>
      </c>
      <c r="AO163" s="6">
        <f t="shared" ref="AO163" si="360">AL157</f>
        <v>22151.592000000001</v>
      </c>
      <c r="AP163" s="6">
        <f t="shared" ref="AP163" si="361">AM157</f>
        <v>22151.592000000001</v>
      </c>
      <c r="AQ163" s="6">
        <f t="shared" ref="AQ163" si="362">AN157</f>
        <v>22151.592000000001</v>
      </c>
      <c r="AR163" s="6">
        <f t="shared" ref="AR163" si="363">AO157</f>
        <v>22151.592000000001</v>
      </c>
      <c r="AS163" s="6">
        <f t="shared" ref="AS163" si="364">AP157</f>
        <v>22151.592000000001</v>
      </c>
      <c r="AT163" s="6">
        <f t="shared" ref="AT163" si="365">AQ157</f>
        <v>22151.592000000001</v>
      </c>
      <c r="AU163" s="6">
        <f t="shared" ref="AU163" si="366">AR157</f>
        <v>22151.592000000001</v>
      </c>
      <c r="AV163" s="6">
        <f t="shared" ref="AV163" si="367">AS157</f>
        <v>22151.592000000001</v>
      </c>
      <c r="AW163" s="6">
        <f t="shared" ref="AW163" si="368">AT157</f>
        <v>22151.592000000001</v>
      </c>
      <c r="AX163" s="6">
        <f t="shared" ref="AX163" si="369">AU157</f>
        <v>22151.592000000001</v>
      </c>
      <c r="AY163" s="6">
        <f t="shared" ref="AY163" si="370">AV157</f>
        <v>22151.592000000001</v>
      </c>
      <c r="AZ163" s="6">
        <f t="shared" ref="AZ163" si="371">AW157</f>
        <v>22151.592000000001</v>
      </c>
      <c r="BA163" s="6">
        <f t="shared" ref="BA163" si="372">AX157</f>
        <v>22816.139760000002</v>
      </c>
      <c r="BB163" s="6">
        <f t="shared" ref="BB163" si="373">AY157</f>
        <v>22816.139760000002</v>
      </c>
      <c r="BC163" s="6">
        <f t="shared" ref="BC163" si="374">AZ157</f>
        <v>22816.139760000002</v>
      </c>
      <c r="BD163" s="6">
        <f t="shared" ref="BD163" si="375">BA157</f>
        <v>22816.139760000002</v>
      </c>
      <c r="BE163" s="6">
        <f t="shared" ref="BE163" si="376">BB157</f>
        <v>22816.139760000002</v>
      </c>
      <c r="BF163" s="6">
        <f t="shared" ref="BF163" si="377">BC157</f>
        <v>22816.139760000002</v>
      </c>
      <c r="BG163" s="6">
        <f t="shared" ref="BG163" si="378">BD157</f>
        <v>22816.139760000002</v>
      </c>
      <c r="BH163" s="6">
        <f t="shared" ref="BH163" si="379">BE157</f>
        <v>22816.139760000002</v>
      </c>
      <c r="BI163" s="6">
        <f t="shared" ref="BI163" si="380">BF157</f>
        <v>22816.139760000002</v>
      </c>
      <c r="BJ163" s="6">
        <f t="shared" ref="BJ163" si="381">BG157</f>
        <v>22816.139760000002</v>
      </c>
      <c r="BK163" s="6">
        <f t="shared" ref="BK163" si="382">BH157</f>
        <v>22816.139760000002</v>
      </c>
      <c r="BL163" s="6">
        <f t="shared" ref="BL163" si="383">BI157</f>
        <v>22816.139760000002</v>
      </c>
      <c r="BM163" s="6">
        <f t="shared" ref="BM163" si="384">BJ157</f>
        <v>23500.623952800004</v>
      </c>
      <c r="BN163" s="6">
        <f t="shared" ref="BN163" si="385">BK157</f>
        <v>23500.623952800004</v>
      </c>
      <c r="BO163" s="6">
        <f t="shared" ref="BO163" si="386">BL157</f>
        <v>23500.623952800004</v>
      </c>
      <c r="BP163" s="6">
        <f t="shared" ref="BP163" si="387">BM157</f>
        <v>23500.623952800004</v>
      </c>
      <c r="BQ163" s="6">
        <f t="shared" ref="BQ163" si="388">BN157</f>
        <v>23500.623952800004</v>
      </c>
      <c r="BR163" s="6">
        <f t="shared" ref="BR163" si="389">BO157</f>
        <v>23500.623952800004</v>
      </c>
      <c r="BS163" s="6">
        <f t="shared" ref="BS163" si="390">BP157</f>
        <v>23500.623952800004</v>
      </c>
      <c r="BT163" s="6">
        <f t="shared" ref="BT163" si="391">BQ157</f>
        <v>23500.623952800004</v>
      </c>
      <c r="BU163" s="6">
        <f t="shared" ref="BU163" si="392">BR157</f>
        <v>23500.623952800004</v>
      </c>
      <c r="BV163" s="6">
        <f t="shared" ref="BV163" si="393">BS157</f>
        <v>23500.623952800004</v>
      </c>
      <c r="BW163" s="6">
        <f t="shared" ref="BW163" si="394">BT157</f>
        <v>23500.623952800004</v>
      </c>
      <c r="BX163" s="7">
        <f t="shared" ref="BX163" si="395">BU157</f>
        <v>0</v>
      </c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18"/>
    </row>
    <row r="164" spans="1:100" ht="16.8" customHeight="1" x14ac:dyDescent="0.3">
      <c r="A164" s="274"/>
      <c r="B164" s="238" t="s">
        <v>140</v>
      </c>
      <c r="C164" s="239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240"/>
      <c r="BL164" s="240"/>
      <c r="BM164" s="240"/>
      <c r="BN164" s="240"/>
      <c r="BO164" s="240"/>
      <c r="BP164" s="240"/>
      <c r="BQ164" s="240"/>
      <c r="BR164" s="240"/>
      <c r="BS164" s="240"/>
      <c r="BT164" s="240"/>
      <c r="BU164" s="240"/>
      <c r="BV164" s="240"/>
      <c r="BW164" s="240"/>
      <c r="BX164" s="269"/>
      <c r="BY164" s="254"/>
      <c r="BZ164" s="254"/>
      <c r="CA164" s="254"/>
      <c r="CB164" s="254"/>
      <c r="CC164" s="254"/>
      <c r="CD164" s="254"/>
      <c r="CE164" s="254"/>
      <c r="CF164" s="254"/>
      <c r="CG164" s="254"/>
      <c r="CH164" s="254"/>
      <c r="CI164" s="254"/>
      <c r="CJ164" s="254"/>
      <c r="CK164" s="254"/>
      <c r="CL164" s="254"/>
      <c r="CM164" s="254"/>
      <c r="CN164" s="254"/>
      <c r="CO164" s="254"/>
      <c r="CP164" s="254"/>
      <c r="CQ164" s="254"/>
      <c r="CR164" s="254"/>
      <c r="CS164" s="254"/>
      <c r="CT164" s="254"/>
      <c r="CU164" s="254"/>
      <c r="CV164" s="255"/>
    </row>
    <row r="165" spans="1:100" ht="16.8" customHeight="1" collapsed="1" thickBot="1" x14ac:dyDescent="0.35">
      <c r="A165" s="274"/>
      <c r="B165" s="246"/>
      <c r="C165" s="237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  <c r="AO165" s="226"/>
      <c r="AP165" s="226"/>
      <c r="AQ165" s="226"/>
      <c r="AR165" s="226"/>
      <c r="AS165" s="226"/>
      <c r="AT165" s="226"/>
      <c r="AU165" s="226"/>
      <c r="AV165" s="226"/>
      <c r="AW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  <c r="BX165" s="251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18"/>
    </row>
    <row r="166" spans="1:100" ht="16.8" customHeight="1" outlineLevel="1" thickBot="1" x14ac:dyDescent="0.35">
      <c r="A166" s="274"/>
      <c r="B166" s="230" t="s">
        <v>129</v>
      </c>
      <c r="C166" s="231"/>
      <c r="D166" s="231" t="s">
        <v>63</v>
      </c>
      <c r="E166" s="232">
        <v>43831</v>
      </c>
      <c r="F166" s="232">
        <v>43862</v>
      </c>
      <c r="G166" s="232">
        <v>43891</v>
      </c>
      <c r="H166" s="232">
        <v>43922</v>
      </c>
      <c r="I166" s="232">
        <v>43952</v>
      </c>
      <c r="J166" s="232">
        <v>43983</v>
      </c>
      <c r="K166" s="232">
        <v>44013</v>
      </c>
      <c r="L166" s="232">
        <v>44044</v>
      </c>
      <c r="M166" s="232">
        <v>44075</v>
      </c>
      <c r="N166" s="232">
        <v>44105</v>
      </c>
      <c r="O166" s="232">
        <v>44136</v>
      </c>
      <c r="P166" s="232">
        <v>44166</v>
      </c>
      <c r="Q166" s="232">
        <v>44197</v>
      </c>
      <c r="R166" s="232">
        <v>44228</v>
      </c>
      <c r="S166" s="232">
        <v>44256</v>
      </c>
      <c r="T166" s="232">
        <v>44287</v>
      </c>
      <c r="U166" s="232">
        <v>44317</v>
      </c>
      <c r="V166" s="232">
        <v>44348</v>
      </c>
      <c r="W166" s="232">
        <v>44378</v>
      </c>
      <c r="X166" s="232">
        <v>44409</v>
      </c>
      <c r="Y166" s="232">
        <v>44440</v>
      </c>
      <c r="Z166" s="232">
        <v>44470</v>
      </c>
      <c r="AA166" s="232">
        <v>44501</v>
      </c>
      <c r="AB166" s="232">
        <v>44531</v>
      </c>
      <c r="AC166" s="232">
        <v>44562</v>
      </c>
      <c r="AD166" s="232">
        <v>44593</v>
      </c>
      <c r="AE166" s="232">
        <v>44621</v>
      </c>
      <c r="AF166" s="232">
        <v>44652</v>
      </c>
      <c r="AG166" s="232">
        <v>44682</v>
      </c>
      <c r="AH166" s="232">
        <v>44713</v>
      </c>
      <c r="AI166" s="232">
        <v>44743</v>
      </c>
      <c r="AJ166" s="232">
        <v>44774</v>
      </c>
      <c r="AK166" s="232">
        <v>44805</v>
      </c>
      <c r="AL166" s="232">
        <v>44835</v>
      </c>
      <c r="AM166" s="232">
        <v>44866</v>
      </c>
      <c r="AN166" s="232">
        <v>44896</v>
      </c>
      <c r="AO166" s="232">
        <v>44927</v>
      </c>
      <c r="AP166" s="232">
        <v>44958</v>
      </c>
      <c r="AQ166" s="232">
        <v>44986</v>
      </c>
      <c r="AR166" s="232">
        <v>45017</v>
      </c>
      <c r="AS166" s="232">
        <v>45047</v>
      </c>
      <c r="AT166" s="232">
        <v>45078</v>
      </c>
      <c r="AU166" s="232">
        <v>45108</v>
      </c>
      <c r="AV166" s="232">
        <v>45139</v>
      </c>
      <c r="AW166" s="232">
        <v>45170</v>
      </c>
      <c r="AX166" s="232">
        <v>45200</v>
      </c>
      <c r="AY166" s="232">
        <v>45231</v>
      </c>
      <c r="AZ166" s="232">
        <v>45261</v>
      </c>
      <c r="BA166" s="232">
        <v>45292</v>
      </c>
      <c r="BB166" s="232">
        <v>45323</v>
      </c>
      <c r="BC166" s="232">
        <v>45352</v>
      </c>
      <c r="BD166" s="232">
        <v>45383</v>
      </c>
      <c r="BE166" s="232">
        <v>45413</v>
      </c>
      <c r="BF166" s="232">
        <v>45444</v>
      </c>
      <c r="BG166" s="232">
        <v>45474</v>
      </c>
      <c r="BH166" s="232">
        <v>45505</v>
      </c>
      <c r="BI166" s="232">
        <v>45536</v>
      </c>
      <c r="BJ166" s="232">
        <v>45566</v>
      </c>
      <c r="BK166" s="232">
        <v>45597</v>
      </c>
      <c r="BL166" s="232">
        <v>45627</v>
      </c>
      <c r="BM166" s="232">
        <v>45658</v>
      </c>
      <c r="BN166" s="232">
        <v>45689</v>
      </c>
      <c r="BO166" s="232">
        <v>45717</v>
      </c>
      <c r="BP166" s="232">
        <v>45748</v>
      </c>
      <c r="BQ166" s="232">
        <v>45778</v>
      </c>
      <c r="BR166" s="232">
        <v>45809</v>
      </c>
      <c r="BS166" s="232">
        <v>45839</v>
      </c>
      <c r="BT166" s="232">
        <v>45870</v>
      </c>
      <c r="BU166" s="232">
        <v>45901</v>
      </c>
      <c r="BV166" s="232">
        <v>45931</v>
      </c>
      <c r="BW166" s="232">
        <v>45962</v>
      </c>
      <c r="BX166" s="232">
        <v>45992</v>
      </c>
      <c r="BY166" s="232">
        <v>46023</v>
      </c>
      <c r="BZ166" s="232">
        <v>46054</v>
      </c>
      <c r="CA166" s="232">
        <v>46082</v>
      </c>
      <c r="CB166" s="232">
        <v>46113</v>
      </c>
      <c r="CC166" s="232">
        <v>46143</v>
      </c>
      <c r="CD166" s="232">
        <v>46174</v>
      </c>
      <c r="CE166" s="232">
        <v>46204</v>
      </c>
      <c r="CF166" s="232">
        <v>46235</v>
      </c>
      <c r="CG166" s="232">
        <v>46266</v>
      </c>
      <c r="CH166" s="232">
        <v>46296</v>
      </c>
      <c r="CI166" s="232">
        <v>46327</v>
      </c>
      <c r="CJ166" s="232">
        <v>46357</v>
      </c>
      <c r="CK166" s="232">
        <v>46388</v>
      </c>
      <c r="CL166" s="232">
        <v>46419</v>
      </c>
      <c r="CM166" s="232">
        <v>46447</v>
      </c>
      <c r="CN166" s="232">
        <v>46478</v>
      </c>
      <c r="CO166" s="232">
        <v>46508</v>
      </c>
      <c r="CP166" s="232">
        <v>46539</v>
      </c>
      <c r="CQ166" s="232">
        <v>46569</v>
      </c>
      <c r="CR166" s="232">
        <v>46600</v>
      </c>
      <c r="CS166" s="232">
        <v>46631</v>
      </c>
      <c r="CT166" s="232">
        <v>46661</v>
      </c>
      <c r="CU166" s="232">
        <v>46692</v>
      </c>
      <c r="CV166" s="248">
        <v>46722</v>
      </c>
    </row>
    <row r="167" spans="1:100" ht="16.8" customHeight="1" outlineLevel="1" x14ac:dyDescent="0.3">
      <c r="A167" s="274"/>
      <c r="B167" s="2" t="s">
        <v>58</v>
      </c>
      <c r="C167" s="61">
        <f>SUM(D167:DM167)/SUM($D167:DM167)</f>
        <v>1</v>
      </c>
      <c r="D167" s="6">
        <v>0</v>
      </c>
      <c r="E167" s="6">
        <v>0</v>
      </c>
      <c r="F167" s="6">
        <v>0</v>
      </c>
      <c r="G167" s="6">
        <v>0</v>
      </c>
      <c r="H167" s="6">
        <f>'Budget New Projetcts'!E49</f>
        <v>0</v>
      </c>
      <c r="I167" s="6">
        <f>'Budget New Projetcts'!F49</f>
        <v>0</v>
      </c>
      <c r="J167" s="6">
        <f>'Budget New Projetcts'!G49</f>
        <v>0</v>
      </c>
      <c r="K167" s="6">
        <f>'Budget New Projetcts'!H49</f>
        <v>0</v>
      </c>
      <c r="L167" s="6">
        <f>'Budget New Projetcts'!I49</f>
        <v>0</v>
      </c>
      <c r="M167" s="6">
        <f>'Budget New Projetcts'!J49</f>
        <v>0</v>
      </c>
      <c r="N167" s="6">
        <f>'Budget New Projetcts'!K49</f>
        <v>0</v>
      </c>
      <c r="O167" s="6">
        <f>'Budget New Projetcts'!L49</f>
        <v>0</v>
      </c>
      <c r="P167" s="6">
        <f>'Budget New Projetcts'!M49</f>
        <v>0</v>
      </c>
      <c r="Q167" s="6">
        <f>'Budget New Projetcts'!N49</f>
        <v>0</v>
      </c>
      <c r="R167" s="6">
        <f>'Budget New Projetcts'!O49</f>
        <v>0</v>
      </c>
      <c r="S167" s="6">
        <f>G141</f>
        <v>20000</v>
      </c>
      <c r="T167" s="6">
        <f t="shared" ref="T167:BX171" si="396">H141</f>
        <v>12000</v>
      </c>
      <c r="U167" s="6">
        <f t="shared" si="396"/>
        <v>12000</v>
      </c>
      <c r="V167" s="6">
        <f t="shared" si="396"/>
        <v>12000</v>
      </c>
      <c r="W167" s="6">
        <f t="shared" si="396"/>
        <v>12000</v>
      </c>
      <c r="X167" s="6">
        <f t="shared" si="396"/>
        <v>12000</v>
      </c>
      <c r="Y167" s="6">
        <f t="shared" si="396"/>
        <v>12000</v>
      </c>
      <c r="Z167" s="6">
        <f t="shared" si="396"/>
        <v>12000</v>
      </c>
      <c r="AA167" s="6">
        <f t="shared" si="396"/>
        <v>12000</v>
      </c>
      <c r="AB167" s="6">
        <f t="shared" si="396"/>
        <v>12000</v>
      </c>
      <c r="AC167" s="6">
        <f t="shared" si="396"/>
        <v>12000</v>
      </c>
      <c r="AD167" s="6">
        <f t="shared" si="396"/>
        <v>12000</v>
      </c>
      <c r="AE167" s="6">
        <f t="shared" si="396"/>
        <v>12000</v>
      </c>
      <c r="AF167" s="6">
        <f t="shared" si="396"/>
        <v>12360</v>
      </c>
      <c r="AG167" s="6">
        <f t="shared" si="396"/>
        <v>12360</v>
      </c>
      <c r="AH167" s="6">
        <f t="shared" si="396"/>
        <v>12360</v>
      </c>
      <c r="AI167" s="6">
        <f t="shared" si="396"/>
        <v>12360</v>
      </c>
      <c r="AJ167" s="6">
        <f t="shared" si="396"/>
        <v>12360</v>
      </c>
      <c r="AK167" s="6">
        <f t="shared" si="396"/>
        <v>12360</v>
      </c>
      <c r="AL167" s="6">
        <f t="shared" si="396"/>
        <v>12360</v>
      </c>
      <c r="AM167" s="6">
        <f t="shared" si="396"/>
        <v>12360</v>
      </c>
      <c r="AN167" s="6">
        <f t="shared" si="396"/>
        <v>12360</v>
      </c>
      <c r="AO167" s="6">
        <f t="shared" si="396"/>
        <v>12360</v>
      </c>
      <c r="AP167" s="6">
        <f t="shared" si="396"/>
        <v>12360</v>
      </c>
      <c r="AQ167" s="6">
        <f t="shared" si="396"/>
        <v>12360</v>
      </c>
      <c r="AR167" s="6">
        <f t="shared" si="396"/>
        <v>12730.800000000001</v>
      </c>
      <c r="AS167" s="6">
        <f t="shared" si="396"/>
        <v>12730.800000000001</v>
      </c>
      <c r="AT167" s="6">
        <f t="shared" si="396"/>
        <v>12730.800000000001</v>
      </c>
      <c r="AU167" s="6">
        <f t="shared" si="396"/>
        <v>12730.800000000001</v>
      </c>
      <c r="AV167" s="6">
        <f t="shared" si="396"/>
        <v>12730.800000000001</v>
      </c>
      <c r="AW167" s="6">
        <f t="shared" si="396"/>
        <v>12730.800000000001</v>
      </c>
      <c r="AX167" s="6">
        <f t="shared" si="396"/>
        <v>12730.800000000001</v>
      </c>
      <c r="AY167" s="6">
        <f t="shared" si="396"/>
        <v>12730.800000000001</v>
      </c>
      <c r="AZ167" s="6">
        <f t="shared" si="396"/>
        <v>12730.800000000001</v>
      </c>
      <c r="BA167" s="6">
        <f t="shared" si="396"/>
        <v>12730.800000000001</v>
      </c>
      <c r="BB167" s="6">
        <f t="shared" si="396"/>
        <v>12730.800000000001</v>
      </c>
      <c r="BC167" s="6">
        <f t="shared" si="396"/>
        <v>12730.800000000001</v>
      </c>
      <c r="BD167" s="6">
        <f t="shared" si="396"/>
        <v>13112.724000000002</v>
      </c>
      <c r="BE167" s="6">
        <f t="shared" si="396"/>
        <v>13112.724000000002</v>
      </c>
      <c r="BF167" s="6">
        <f t="shared" si="396"/>
        <v>13112.724000000002</v>
      </c>
      <c r="BG167" s="6">
        <f t="shared" si="396"/>
        <v>13112.724000000002</v>
      </c>
      <c r="BH167" s="6">
        <f t="shared" si="396"/>
        <v>13112.724000000002</v>
      </c>
      <c r="BI167" s="6">
        <f t="shared" si="396"/>
        <v>13112.724000000002</v>
      </c>
      <c r="BJ167" s="6">
        <f t="shared" si="396"/>
        <v>13112.724000000002</v>
      </c>
      <c r="BK167" s="6">
        <f t="shared" si="396"/>
        <v>13112.724000000002</v>
      </c>
      <c r="BL167" s="6">
        <f t="shared" si="396"/>
        <v>13112.724000000002</v>
      </c>
      <c r="BM167" s="6">
        <f t="shared" si="396"/>
        <v>13112.724000000002</v>
      </c>
      <c r="BN167" s="6">
        <f t="shared" si="396"/>
        <v>13112.724000000002</v>
      </c>
      <c r="BO167" s="6">
        <f t="shared" si="396"/>
        <v>13112.724000000002</v>
      </c>
      <c r="BP167" s="6">
        <f t="shared" si="396"/>
        <v>13506.105720000003</v>
      </c>
      <c r="BQ167" s="6">
        <f t="shared" si="396"/>
        <v>13506.105720000003</v>
      </c>
      <c r="BR167" s="6">
        <f t="shared" si="396"/>
        <v>13506.105720000003</v>
      </c>
      <c r="BS167" s="6">
        <f t="shared" si="396"/>
        <v>13506.105720000003</v>
      </c>
      <c r="BT167" s="6">
        <f t="shared" si="396"/>
        <v>13506.105720000003</v>
      </c>
      <c r="BU167" s="6">
        <f t="shared" si="396"/>
        <v>13506.105720000003</v>
      </c>
      <c r="BV167" s="6">
        <f t="shared" si="396"/>
        <v>13506.105720000003</v>
      </c>
      <c r="BW167" s="6">
        <f t="shared" si="396"/>
        <v>13506.105720000003</v>
      </c>
      <c r="BX167" s="6">
        <f t="shared" si="396"/>
        <v>13506.105720000003</v>
      </c>
      <c r="BY167" s="6">
        <f t="shared" ref="BY167:CR171" si="397">BM141</f>
        <v>13506.105720000003</v>
      </c>
      <c r="BZ167" s="6">
        <f t="shared" si="397"/>
        <v>13506.105720000003</v>
      </c>
      <c r="CA167" s="6">
        <f t="shared" si="397"/>
        <v>0</v>
      </c>
      <c r="CB167" s="6">
        <f t="shared" si="397"/>
        <v>0</v>
      </c>
      <c r="CC167" s="6">
        <f t="shared" si="397"/>
        <v>0</v>
      </c>
      <c r="CD167" s="6">
        <f t="shared" si="397"/>
        <v>0</v>
      </c>
      <c r="CE167" s="6">
        <f t="shared" si="397"/>
        <v>0</v>
      </c>
      <c r="CF167" s="6">
        <f t="shared" si="397"/>
        <v>0</v>
      </c>
      <c r="CG167" s="6">
        <f t="shared" si="397"/>
        <v>0</v>
      </c>
      <c r="CH167" s="6">
        <f t="shared" si="397"/>
        <v>0</v>
      </c>
      <c r="CI167" s="6">
        <f t="shared" si="397"/>
        <v>0</v>
      </c>
      <c r="CJ167" s="6">
        <f t="shared" si="397"/>
        <v>0</v>
      </c>
      <c r="CK167" s="6">
        <f t="shared" si="397"/>
        <v>0</v>
      </c>
      <c r="CL167" s="6">
        <f t="shared" si="397"/>
        <v>0</v>
      </c>
      <c r="CM167" s="6">
        <f t="shared" si="397"/>
        <v>0</v>
      </c>
      <c r="CN167" s="6">
        <f t="shared" si="397"/>
        <v>0</v>
      </c>
      <c r="CO167" s="6">
        <f t="shared" si="397"/>
        <v>0</v>
      </c>
      <c r="CP167" s="6">
        <f t="shared" si="397"/>
        <v>0</v>
      </c>
      <c r="CQ167" s="6">
        <f t="shared" si="397"/>
        <v>0</v>
      </c>
      <c r="CR167" s="6">
        <f t="shared" si="397"/>
        <v>0</v>
      </c>
      <c r="CS167" s="79"/>
      <c r="CT167" s="79"/>
      <c r="CU167" s="79"/>
      <c r="CV167" s="18"/>
    </row>
    <row r="168" spans="1:100" ht="16.8" customHeight="1" outlineLevel="1" x14ac:dyDescent="0.3">
      <c r="A168" s="274"/>
      <c r="B168" s="5" t="s">
        <v>59</v>
      </c>
      <c r="C168" s="61">
        <f>SUM(D168:DM168)/SUM($D167:DM167)</f>
        <v>-0.51880038503121273</v>
      </c>
      <c r="D168" s="6">
        <v>0</v>
      </c>
      <c r="E168" s="6">
        <v>0</v>
      </c>
      <c r="F168" s="6">
        <v>0</v>
      </c>
      <c r="G168" s="6">
        <v>0</v>
      </c>
      <c r="H168" s="6">
        <f>'Budget New Projetcts'!E50</f>
        <v>0</v>
      </c>
      <c r="I168" s="6">
        <f>'Budget New Projetcts'!F50</f>
        <v>0</v>
      </c>
      <c r="J168" s="6">
        <f>'Budget New Projetcts'!G50</f>
        <v>0</v>
      </c>
      <c r="K168" s="6">
        <f>'Budget New Projetcts'!H50</f>
        <v>0</v>
      </c>
      <c r="L168" s="6">
        <f>'Budget New Projetcts'!I50</f>
        <v>0</v>
      </c>
      <c r="M168" s="6">
        <f>'Budget New Projetcts'!J50</f>
        <v>0</v>
      </c>
      <c r="N168" s="6">
        <f>'Budget New Projetcts'!K50</f>
        <v>0</v>
      </c>
      <c r="O168" s="6">
        <f>'Budget New Projetcts'!L50</f>
        <v>0</v>
      </c>
      <c r="P168" s="6">
        <f>'Budget New Projetcts'!M50</f>
        <v>0</v>
      </c>
      <c r="Q168" s="6">
        <f>'Budget New Projetcts'!N50</f>
        <v>0</v>
      </c>
      <c r="R168" s="6">
        <f>'Budget New Projetcts'!O50</f>
        <v>0</v>
      </c>
      <c r="S168" s="6">
        <f t="shared" ref="S168:S171" si="398">G142</f>
        <v>-400000</v>
      </c>
      <c r="T168" s="6">
        <f t="shared" si="396"/>
        <v>0</v>
      </c>
      <c r="U168" s="6">
        <f t="shared" si="396"/>
        <v>0</v>
      </c>
      <c r="V168" s="6">
        <f t="shared" si="396"/>
        <v>0</v>
      </c>
      <c r="W168" s="6">
        <f t="shared" si="396"/>
        <v>0</v>
      </c>
      <c r="X168" s="6">
        <f t="shared" si="396"/>
        <v>0</v>
      </c>
      <c r="Y168" s="6">
        <f t="shared" si="396"/>
        <v>0</v>
      </c>
      <c r="Z168" s="6">
        <f t="shared" si="396"/>
        <v>0</v>
      </c>
      <c r="AA168" s="6">
        <f t="shared" si="396"/>
        <v>0</v>
      </c>
      <c r="AB168" s="6">
        <f t="shared" si="396"/>
        <v>0</v>
      </c>
      <c r="AC168" s="6">
        <f t="shared" si="396"/>
        <v>0</v>
      </c>
      <c r="AD168" s="6">
        <f t="shared" si="396"/>
        <v>0</v>
      </c>
      <c r="AE168" s="6">
        <f t="shared" si="396"/>
        <v>0</v>
      </c>
      <c r="AF168" s="6">
        <f t="shared" si="396"/>
        <v>0</v>
      </c>
      <c r="AG168" s="6">
        <f t="shared" si="396"/>
        <v>0</v>
      </c>
      <c r="AH168" s="6">
        <f t="shared" si="396"/>
        <v>0</v>
      </c>
      <c r="AI168" s="6">
        <f t="shared" si="396"/>
        <v>0</v>
      </c>
      <c r="AJ168" s="6">
        <f t="shared" si="396"/>
        <v>0</v>
      </c>
      <c r="AK168" s="6">
        <f t="shared" si="396"/>
        <v>0</v>
      </c>
      <c r="AL168" s="6">
        <f t="shared" si="396"/>
        <v>0</v>
      </c>
      <c r="AM168" s="6">
        <f t="shared" si="396"/>
        <v>0</v>
      </c>
      <c r="AN168" s="6">
        <f t="shared" si="396"/>
        <v>0</v>
      </c>
      <c r="AO168" s="6">
        <f t="shared" si="396"/>
        <v>0</v>
      </c>
      <c r="AP168" s="6">
        <f t="shared" si="396"/>
        <v>0</v>
      </c>
      <c r="AQ168" s="6">
        <f t="shared" si="396"/>
        <v>0</v>
      </c>
      <c r="AR168" s="6">
        <f t="shared" si="396"/>
        <v>0</v>
      </c>
      <c r="AS168" s="6">
        <f t="shared" si="396"/>
        <v>0</v>
      </c>
      <c r="AT168" s="6">
        <f t="shared" si="396"/>
        <v>0</v>
      </c>
      <c r="AU168" s="6">
        <f t="shared" si="396"/>
        <v>0</v>
      </c>
      <c r="AV168" s="6">
        <f t="shared" si="396"/>
        <v>0</v>
      </c>
      <c r="AW168" s="6">
        <f t="shared" si="396"/>
        <v>0</v>
      </c>
      <c r="AX168" s="6">
        <f t="shared" si="396"/>
        <v>0</v>
      </c>
      <c r="AY168" s="6">
        <f t="shared" si="396"/>
        <v>0</v>
      </c>
      <c r="AZ168" s="6">
        <f t="shared" si="396"/>
        <v>0</v>
      </c>
      <c r="BA168" s="6">
        <f t="shared" si="396"/>
        <v>0</v>
      </c>
      <c r="BB168" s="6">
        <f t="shared" si="396"/>
        <v>0</v>
      </c>
      <c r="BC168" s="6">
        <f t="shared" si="396"/>
        <v>0</v>
      </c>
      <c r="BD168" s="6">
        <f t="shared" si="396"/>
        <v>0</v>
      </c>
      <c r="BE168" s="6">
        <f t="shared" si="396"/>
        <v>0</v>
      </c>
      <c r="BF168" s="6">
        <f t="shared" si="396"/>
        <v>0</v>
      </c>
      <c r="BG168" s="6">
        <f t="shared" si="396"/>
        <v>0</v>
      </c>
      <c r="BH168" s="6">
        <f t="shared" si="396"/>
        <v>0</v>
      </c>
      <c r="BI168" s="6">
        <f t="shared" si="396"/>
        <v>0</v>
      </c>
      <c r="BJ168" s="6">
        <f t="shared" si="396"/>
        <v>0</v>
      </c>
      <c r="BK168" s="6">
        <f t="shared" si="396"/>
        <v>0</v>
      </c>
      <c r="BL168" s="6">
        <f t="shared" si="396"/>
        <v>0</v>
      </c>
      <c r="BM168" s="6">
        <f t="shared" si="396"/>
        <v>0</v>
      </c>
      <c r="BN168" s="6">
        <f t="shared" si="396"/>
        <v>0</v>
      </c>
      <c r="BO168" s="6">
        <f t="shared" si="396"/>
        <v>0</v>
      </c>
      <c r="BP168" s="6">
        <f t="shared" si="396"/>
        <v>0</v>
      </c>
      <c r="BQ168" s="6">
        <f t="shared" si="396"/>
        <v>0</v>
      </c>
      <c r="BR168" s="6">
        <f t="shared" si="396"/>
        <v>0</v>
      </c>
      <c r="BS168" s="6">
        <f t="shared" si="396"/>
        <v>0</v>
      </c>
      <c r="BT168" s="6">
        <f t="shared" si="396"/>
        <v>0</v>
      </c>
      <c r="BU168" s="6">
        <f t="shared" si="396"/>
        <v>0</v>
      </c>
      <c r="BV168" s="6">
        <f t="shared" si="396"/>
        <v>0</v>
      </c>
      <c r="BW168" s="6">
        <f t="shared" si="396"/>
        <v>0</v>
      </c>
      <c r="BX168" s="6">
        <f t="shared" si="396"/>
        <v>0</v>
      </c>
      <c r="BY168" s="6">
        <f t="shared" si="397"/>
        <v>0</v>
      </c>
      <c r="BZ168" s="6">
        <f t="shared" si="397"/>
        <v>0</v>
      </c>
      <c r="CA168" s="6">
        <f t="shared" si="397"/>
        <v>0</v>
      </c>
      <c r="CB168" s="6">
        <f t="shared" si="397"/>
        <v>0</v>
      </c>
      <c r="CC168" s="6">
        <f t="shared" si="397"/>
        <v>0</v>
      </c>
      <c r="CD168" s="6">
        <f t="shared" si="397"/>
        <v>0</v>
      </c>
      <c r="CE168" s="6">
        <f t="shared" si="397"/>
        <v>0</v>
      </c>
      <c r="CF168" s="6">
        <f t="shared" si="397"/>
        <v>0</v>
      </c>
      <c r="CG168" s="6">
        <f t="shared" si="397"/>
        <v>0</v>
      </c>
      <c r="CH168" s="6">
        <f t="shared" si="397"/>
        <v>0</v>
      </c>
      <c r="CI168" s="6">
        <f t="shared" si="397"/>
        <v>0</v>
      </c>
      <c r="CJ168" s="6">
        <f t="shared" si="397"/>
        <v>0</v>
      </c>
      <c r="CK168" s="6">
        <f t="shared" si="397"/>
        <v>0</v>
      </c>
      <c r="CL168" s="6">
        <f t="shared" si="397"/>
        <v>0</v>
      </c>
      <c r="CM168" s="6">
        <f t="shared" si="397"/>
        <v>0</v>
      </c>
      <c r="CN168" s="6">
        <f t="shared" si="397"/>
        <v>0</v>
      </c>
      <c r="CO168" s="6">
        <f t="shared" si="397"/>
        <v>0</v>
      </c>
      <c r="CP168" s="6">
        <f t="shared" si="397"/>
        <v>0</v>
      </c>
      <c r="CQ168" s="6">
        <f t="shared" si="397"/>
        <v>0</v>
      </c>
      <c r="CR168" s="6">
        <f t="shared" si="397"/>
        <v>0</v>
      </c>
      <c r="CS168" s="79"/>
      <c r="CT168" s="79"/>
      <c r="CU168" s="79"/>
      <c r="CV168" s="18"/>
    </row>
    <row r="169" spans="1:100" ht="16.8" customHeight="1" outlineLevel="1" x14ac:dyDescent="0.3">
      <c r="A169" s="274"/>
      <c r="B169" s="5" t="s">
        <v>60</v>
      </c>
      <c r="C169" s="61">
        <f>SUM(D169:DM169)/SUM($D167:DM167)</f>
        <v>-5.0000000000000044E-2</v>
      </c>
      <c r="D169" s="6">
        <v>0</v>
      </c>
      <c r="E169" s="6">
        <v>0</v>
      </c>
      <c r="F169" s="6">
        <v>0</v>
      </c>
      <c r="G169" s="6">
        <v>0</v>
      </c>
      <c r="H169" s="6">
        <f>'Budget New Projetcts'!E51</f>
        <v>0</v>
      </c>
      <c r="I169" s="6">
        <f>'Budget New Projetcts'!F51</f>
        <v>0</v>
      </c>
      <c r="J169" s="6">
        <f>'Budget New Projetcts'!G51</f>
        <v>0</v>
      </c>
      <c r="K169" s="6">
        <f>'Budget New Projetcts'!H51</f>
        <v>0</v>
      </c>
      <c r="L169" s="6">
        <f>'Budget New Projetcts'!I51</f>
        <v>0</v>
      </c>
      <c r="M169" s="6">
        <f>'Budget New Projetcts'!J51</f>
        <v>0</v>
      </c>
      <c r="N169" s="6">
        <f>'Budget New Projetcts'!K51</f>
        <v>0</v>
      </c>
      <c r="O169" s="6">
        <f>'Budget New Projetcts'!L51</f>
        <v>0</v>
      </c>
      <c r="P169" s="6">
        <f>'Budget New Projetcts'!M51</f>
        <v>0</v>
      </c>
      <c r="Q169" s="6">
        <f>'Budget New Projetcts'!N51</f>
        <v>0</v>
      </c>
      <c r="R169" s="6">
        <f>'Budget New Projetcts'!O51</f>
        <v>0</v>
      </c>
      <c r="S169" s="6">
        <f t="shared" si="398"/>
        <v>-1000</v>
      </c>
      <c r="T169" s="6">
        <f t="shared" si="396"/>
        <v>-600</v>
      </c>
      <c r="U169" s="6">
        <f t="shared" si="396"/>
        <v>-600</v>
      </c>
      <c r="V169" s="6">
        <f t="shared" si="396"/>
        <v>-600</v>
      </c>
      <c r="W169" s="6">
        <f t="shared" si="396"/>
        <v>-600</v>
      </c>
      <c r="X169" s="6">
        <f t="shared" si="396"/>
        <v>-600</v>
      </c>
      <c r="Y169" s="6">
        <f t="shared" si="396"/>
        <v>-600</v>
      </c>
      <c r="Z169" s="6">
        <f t="shared" si="396"/>
        <v>-600</v>
      </c>
      <c r="AA169" s="6">
        <f t="shared" si="396"/>
        <v>-600</v>
      </c>
      <c r="AB169" s="6">
        <f t="shared" si="396"/>
        <v>-600</v>
      </c>
      <c r="AC169" s="6">
        <f t="shared" si="396"/>
        <v>-600</v>
      </c>
      <c r="AD169" s="6">
        <f t="shared" si="396"/>
        <v>-600</v>
      </c>
      <c r="AE169" s="6">
        <f t="shared" si="396"/>
        <v>-600</v>
      </c>
      <c r="AF169" s="6">
        <f t="shared" si="396"/>
        <v>-618</v>
      </c>
      <c r="AG169" s="6">
        <f t="shared" si="396"/>
        <v>-618</v>
      </c>
      <c r="AH169" s="6">
        <f t="shared" si="396"/>
        <v>-618</v>
      </c>
      <c r="AI169" s="6">
        <f t="shared" si="396"/>
        <v>-618</v>
      </c>
      <c r="AJ169" s="6">
        <f t="shared" si="396"/>
        <v>-618</v>
      </c>
      <c r="AK169" s="6">
        <f t="shared" si="396"/>
        <v>-618</v>
      </c>
      <c r="AL169" s="6">
        <f t="shared" si="396"/>
        <v>-618</v>
      </c>
      <c r="AM169" s="6">
        <f t="shared" si="396"/>
        <v>-618</v>
      </c>
      <c r="AN169" s="6">
        <f t="shared" si="396"/>
        <v>-618</v>
      </c>
      <c r="AO169" s="6">
        <f t="shared" si="396"/>
        <v>-618</v>
      </c>
      <c r="AP169" s="6">
        <f t="shared" si="396"/>
        <v>-618</v>
      </c>
      <c r="AQ169" s="6">
        <f t="shared" si="396"/>
        <v>-618</v>
      </c>
      <c r="AR169" s="6">
        <f t="shared" si="396"/>
        <v>-636.54000000000008</v>
      </c>
      <c r="AS169" s="6">
        <f t="shared" si="396"/>
        <v>-636.54000000000008</v>
      </c>
      <c r="AT169" s="6">
        <f t="shared" si="396"/>
        <v>-636.54000000000008</v>
      </c>
      <c r="AU169" s="6">
        <f t="shared" si="396"/>
        <v>-636.54000000000008</v>
      </c>
      <c r="AV169" s="6">
        <f t="shared" si="396"/>
        <v>-636.54000000000008</v>
      </c>
      <c r="AW169" s="6">
        <f t="shared" si="396"/>
        <v>-636.54000000000008</v>
      </c>
      <c r="AX169" s="6">
        <f t="shared" si="396"/>
        <v>-636.54000000000008</v>
      </c>
      <c r="AY169" s="6">
        <f t="shared" si="396"/>
        <v>-636.54000000000008</v>
      </c>
      <c r="AZ169" s="6">
        <f t="shared" si="396"/>
        <v>-636.54000000000008</v>
      </c>
      <c r="BA169" s="6">
        <f t="shared" si="396"/>
        <v>-636.54000000000008</v>
      </c>
      <c r="BB169" s="6">
        <f t="shared" si="396"/>
        <v>-636.54000000000008</v>
      </c>
      <c r="BC169" s="6">
        <f t="shared" si="396"/>
        <v>-636.54000000000008</v>
      </c>
      <c r="BD169" s="6">
        <f t="shared" si="396"/>
        <v>-655.63620000000014</v>
      </c>
      <c r="BE169" s="6">
        <f t="shared" si="396"/>
        <v>-655.63620000000014</v>
      </c>
      <c r="BF169" s="6">
        <f t="shared" si="396"/>
        <v>-655.63620000000014</v>
      </c>
      <c r="BG169" s="6">
        <f t="shared" si="396"/>
        <v>-655.63620000000014</v>
      </c>
      <c r="BH169" s="6">
        <f t="shared" si="396"/>
        <v>-655.63620000000014</v>
      </c>
      <c r="BI169" s="6">
        <f t="shared" si="396"/>
        <v>-655.63620000000014</v>
      </c>
      <c r="BJ169" s="6">
        <f t="shared" si="396"/>
        <v>-655.63620000000014</v>
      </c>
      <c r="BK169" s="6">
        <f t="shared" si="396"/>
        <v>-655.63620000000014</v>
      </c>
      <c r="BL169" s="6">
        <f t="shared" si="396"/>
        <v>-655.63620000000014</v>
      </c>
      <c r="BM169" s="6">
        <f t="shared" si="396"/>
        <v>-655.63620000000014</v>
      </c>
      <c r="BN169" s="6">
        <f t="shared" si="396"/>
        <v>-655.63620000000014</v>
      </c>
      <c r="BO169" s="6">
        <f t="shared" si="396"/>
        <v>-655.63620000000014</v>
      </c>
      <c r="BP169" s="6">
        <f t="shared" si="396"/>
        <v>-675.30528600000025</v>
      </c>
      <c r="BQ169" s="6">
        <f t="shared" si="396"/>
        <v>-675.30528600000025</v>
      </c>
      <c r="BR169" s="6">
        <f t="shared" si="396"/>
        <v>-675.30528600000025</v>
      </c>
      <c r="BS169" s="6">
        <f t="shared" si="396"/>
        <v>-675.30528600000025</v>
      </c>
      <c r="BT169" s="6">
        <f t="shared" si="396"/>
        <v>-675.30528600000025</v>
      </c>
      <c r="BU169" s="6">
        <f t="shared" si="396"/>
        <v>-675.30528600000025</v>
      </c>
      <c r="BV169" s="6">
        <f t="shared" si="396"/>
        <v>-675.30528600000025</v>
      </c>
      <c r="BW169" s="6">
        <f t="shared" si="396"/>
        <v>-675.30528600000025</v>
      </c>
      <c r="BX169" s="6">
        <f t="shared" si="396"/>
        <v>-675.30528600000025</v>
      </c>
      <c r="BY169" s="6">
        <f t="shared" si="397"/>
        <v>-675.30528600000025</v>
      </c>
      <c r="BZ169" s="6">
        <f t="shared" si="397"/>
        <v>-675.30528600000025</v>
      </c>
      <c r="CA169" s="6">
        <f t="shared" si="397"/>
        <v>0</v>
      </c>
      <c r="CB169" s="6">
        <f t="shared" si="397"/>
        <v>0</v>
      </c>
      <c r="CC169" s="6">
        <f t="shared" si="397"/>
        <v>0</v>
      </c>
      <c r="CD169" s="6">
        <f t="shared" si="397"/>
        <v>0</v>
      </c>
      <c r="CE169" s="6">
        <f t="shared" si="397"/>
        <v>0</v>
      </c>
      <c r="CF169" s="6">
        <f t="shared" si="397"/>
        <v>0</v>
      </c>
      <c r="CG169" s="6">
        <f t="shared" si="397"/>
        <v>0</v>
      </c>
      <c r="CH169" s="6">
        <f t="shared" si="397"/>
        <v>0</v>
      </c>
      <c r="CI169" s="6">
        <f t="shared" si="397"/>
        <v>0</v>
      </c>
      <c r="CJ169" s="6">
        <f t="shared" si="397"/>
        <v>0</v>
      </c>
      <c r="CK169" s="6">
        <f t="shared" si="397"/>
        <v>0</v>
      </c>
      <c r="CL169" s="6">
        <f t="shared" si="397"/>
        <v>0</v>
      </c>
      <c r="CM169" s="6">
        <f t="shared" si="397"/>
        <v>0</v>
      </c>
      <c r="CN169" s="6">
        <f t="shared" si="397"/>
        <v>0</v>
      </c>
      <c r="CO169" s="6">
        <f t="shared" si="397"/>
        <v>0</v>
      </c>
      <c r="CP169" s="6">
        <f t="shared" si="397"/>
        <v>0</v>
      </c>
      <c r="CQ169" s="6">
        <f t="shared" si="397"/>
        <v>0</v>
      </c>
      <c r="CR169" s="6">
        <f t="shared" si="397"/>
        <v>0</v>
      </c>
      <c r="CS169" s="79"/>
      <c r="CT169" s="79"/>
      <c r="CU169" s="79"/>
      <c r="CV169" s="18"/>
    </row>
    <row r="170" spans="1:100" ht="16.8" customHeight="1" outlineLevel="1" x14ac:dyDescent="0.3">
      <c r="A170" s="274"/>
      <c r="B170" s="12" t="s">
        <v>61</v>
      </c>
      <c r="C170" s="61">
        <f>SUM(D170:DM170)/SUM($D167:DM167)</f>
        <v>-7.9999999999999905E-2</v>
      </c>
      <c r="D170" s="6">
        <v>0</v>
      </c>
      <c r="E170" s="6">
        <v>0</v>
      </c>
      <c r="F170" s="6">
        <v>0</v>
      </c>
      <c r="G170" s="6">
        <v>0</v>
      </c>
      <c r="H170" s="6">
        <f>'Budget New Projetcts'!E52</f>
        <v>0</v>
      </c>
      <c r="I170" s="6">
        <f>'Budget New Projetcts'!F52</f>
        <v>0</v>
      </c>
      <c r="J170" s="6">
        <f>'Budget New Projetcts'!G52</f>
        <v>0</v>
      </c>
      <c r="K170" s="6">
        <f>'Budget New Projetcts'!H52</f>
        <v>0</v>
      </c>
      <c r="L170" s="6">
        <f>'Budget New Projetcts'!I52</f>
        <v>0</v>
      </c>
      <c r="M170" s="6">
        <f>'Budget New Projetcts'!J52</f>
        <v>0</v>
      </c>
      <c r="N170" s="6">
        <f>'Budget New Projetcts'!K52</f>
        <v>0</v>
      </c>
      <c r="O170" s="6">
        <f>'Budget New Projetcts'!L52</f>
        <v>0</v>
      </c>
      <c r="P170" s="6">
        <f>'Budget New Projetcts'!M52</f>
        <v>0</v>
      </c>
      <c r="Q170" s="6">
        <f>'Budget New Projetcts'!N52</f>
        <v>0</v>
      </c>
      <c r="R170" s="6">
        <f>'Budget New Projetcts'!O52</f>
        <v>0</v>
      </c>
      <c r="S170" s="6">
        <f t="shared" si="398"/>
        <v>-1600</v>
      </c>
      <c r="T170" s="6">
        <f t="shared" si="396"/>
        <v>-960</v>
      </c>
      <c r="U170" s="6">
        <f t="shared" si="396"/>
        <v>-960</v>
      </c>
      <c r="V170" s="6">
        <f t="shared" si="396"/>
        <v>-960</v>
      </c>
      <c r="W170" s="6">
        <f t="shared" si="396"/>
        <v>-960</v>
      </c>
      <c r="X170" s="6">
        <f t="shared" si="396"/>
        <v>-960</v>
      </c>
      <c r="Y170" s="6">
        <f t="shared" si="396"/>
        <v>-960</v>
      </c>
      <c r="Z170" s="6">
        <f t="shared" si="396"/>
        <v>-960</v>
      </c>
      <c r="AA170" s="6">
        <f t="shared" si="396"/>
        <v>-960</v>
      </c>
      <c r="AB170" s="6">
        <f t="shared" si="396"/>
        <v>-960</v>
      </c>
      <c r="AC170" s="6">
        <f t="shared" si="396"/>
        <v>-960</v>
      </c>
      <c r="AD170" s="6">
        <f t="shared" si="396"/>
        <v>-960</v>
      </c>
      <c r="AE170" s="6">
        <f t="shared" si="396"/>
        <v>-960</v>
      </c>
      <c r="AF170" s="6">
        <f t="shared" si="396"/>
        <v>-988.80000000000007</v>
      </c>
      <c r="AG170" s="6">
        <f t="shared" si="396"/>
        <v>-988.80000000000007</v>
      </c>
      <c r="AH170" s="6">
        <f t="shared" si="396"/>
        <v>-988.80000000000007</v>
      </c>
      <c r="AI170" s="6">
        <f t="shared" si="396"/>
        <v>-988.80000000000007</v>
      </c>
      <c r="AJ170" s="6">
        <f t="shared" si="396"/>
        <v>-988.80000000000007</v>
      </c>
      <c r="AK170" s="6">
        <f t="shared" si="396"/>
        <v>-988.80000000000007</v>
      </c>
      <c r="AL170" s="6">
        <f t="shared" si="396"/>
        <v>-988.80000000000007</v>
      </c>
      <c r="AM170" s="6">
        <f t="shared" si="396"/>
        <v>-988.80000000000007</v>
      </c>
      <c r="AN170" s="6">
        <f t="shared" si="396"/>
        <v>-988.80000000000007</v>
      </c>
      <c r="AO170" s="6">
        <f t="shared" si="396"/>
        <v>-988.80000000000007</v>
      </c>
      <c r="AP170" s="6">
        <f t="shared" si="396"/>
        <v>-988.80000000000007</v>
      </c>
      <c r="AQ170" s="6">
        <f t="shared" si="396"/>
        <v>-988.80000000000007</v>
      </c>
      <c r="AR170" s="6">
        <f t="shared" si="396"/>
        <v>-1018.4640000000001</v>
      </c>
      <c r="AS170" s="6">
        <f t="shared" si="396"/>
        <v>-1018.4640000000001</v>
      </c>
      <c r="AT170" s="6">
        <f t="shared" si="396"/>
        <v>-1018.4640000000001</v>
      </c>
      <c r="AU170" s="6">
        <f t="shared" si="396"/>
        <v>-1018.4640000000001</v>
      </c>
      <c r="AV170" s="6">
        <f t="shared" si="396"/>
        <v>-1018.4640000000001</v>
      </c>
      <c r="AW170" s="6">
        <f t="shared" si="396"/>
        <v>-1018.4640000000001</v>
      </c>
      <c r="AX170" s="6">
        <f t="shared" si="396"/>
        <v>-1018.4640000000001</v>
      </c>
      <c r="AY170" s="6">
        <f t="shared" si="396"/>
        <v>-1018.4640000000001</v>
      </c>
      <c r="AZ170" s="6">
        <f t="shared" si="396"/>
        <v>-1018.4640000000001</v>
      </c>
      <c r="BA170" s="6">
        <f t="shared" si="396"/>
        <v>-1018.4640000000001</v>
      </c>
      <c r="BB170" s="6">
        <f t="shared" si="396"/>
        <v>-1018.4640000000001</v>
      </c>
      <c r="BC170" s="6">
        <f t="shared" si="396"/>
        <v>-1018.4640000000001</v>
      </c>
      <c r="BD170" s="6">
        <f t="shared" si="396"/>
        <v>-1049.0179200000002</v>
      </c>
      <c r="BE170" s="6">
        <f t="shared" si="396"/>
        <v>-1049.0179200000002</v>
      </c>
      <c r="BF170" s="6">
        <f t="shared" si="396"/>
        <v>-1049.0179200000002</v>
      </c>
      <c r="BG170" s="6">
        <f t="shared" si="396"/>
        <v>-1049.0179200000002</v>
      </c>
      <c r="BH170" s="6">
        <f t="shared" si="396"/>
        <v>-1049.0179200000002</v>
      </c>
      <c r="BI170" s="6">
        <f t="shared" si="396"/>
        <v>-1049.0179200000002</v>
      </c>
      <c r="BJ170" s="6">
        <f t="shared" si="396"/>
        <v>-1049.0179200000002</v>
      </c>
      <c r="BK170" s="6">
        <f t="shared" si="396"/>
        <v>-1049.0179200000002</v>
      </c>
      <c r="BL170" s="6">
        <f t="shared" si="396"/>
        <v>-1049.0179200000002</v>
      </c>
      <c r="BM170" s="6">
        <f t="shared" si="396"/>
        <v>-1049.0179200000002</v>
      </c>
      <c r="BN170" s="6">
        <f t="shared" si="396"/>
        <v>-1049.0179200000002</v>
      </c>
      <c r="BO170" s="6">
        <f t="shared" si="396"/>
        <v>-1049.0179200000002</v>
      </c>
      <c r="BP170" s="6">
        <f t="shared" si="396"/>
        <v>-1080.4884576000002</v>
      </c>
      <c r="BQ170" s="6">
        <f t="shared" si="396"/>
        <v>-1080.4884576000002</v>
      </c>
      <c r="BR170" s="6">
        <f t="shared" si="396"/>
        <v>-1080.4884576000002</v>
      </c>
      <c r="BS170" s="6">
        <f t="shared" si="396"/>
        <v>-1080.4884576000002</v>
      </c>
      <c r="BT170" s="6">
        <f t="shared" si="396"/>
        <v>-1080.4884576000002</v>
      </c>
      <c r="BU170" s="6">
        <f t="shared" si="396"/>
        <v>-1080.4884576000002</v>
      </c>
      <c r="BV170" s="6">
        <f t="shared" si="396"/>
        <v>-1080.4884576000002</v>
      </c>
      <c r="BW170" s="6">
        <f t="shared" si="396"/>
        <v>-1080.4884576000002</v>
      </c>
      <c r="BX170" s="6">
        <f t="shared" si="396"/>
        <v>-1080.4884576000002</v>
      </c>
      <c r="BY170" s="6">
        <f t="shared" si="397"/>
        <v>-1080.4884576000002</v>
      </c>
      <c r="BZ170" s="6">
        <f t="shared" si="397"/>
        <v>-1080.4884576000002</v>
      </c>
      <c r="CA170" s="6">
        <f t="shared" si="397"/>
        <v>0</v>
      </c>
      <c r="CB170" s="6">
        <f t="shared" si="397"/>
        <v>0</v>
      </c>
      <c r="CC170" s="6">
        <f t="shared" si="397"/>
        <v>0</v>
      </c>
      <c r="CD170" s="6">
        <f t="shared" si="397"/>
        <v>0</v>
      </c>
      <c r="CE170" s="6">
        <f t="shared" si="397"/>
        <v>0</v>
      </c>
      <c r="CF170" s="6">
        <f t="shared" si="397"/>
        <v>0</v>
      </c>
      <c r="CG170" s="6">
        <f t="shared" si="397"/>
        <v>0</v>
      </c>
      <c r="CH170" s="6">
        <f t="shared" si="397"/>
        <v>0</v>
      </c>
      <c r="CI170" s="6">
        <f t="shared" si="397"/>
        <v>0</v>
      </c>
      <c r="CJ170" s="6">
        <f t="shared" si="397"/>
        <v>0</v>
      </c>
      <c r="CK170" s="6">
        <f t="shared" si="397"/>
        <v>0</v>
      </c>
      <c r="CL170" s="6">
        <f t="shared" si="397"/>
        <v>0</v>
      </c>
      <c r="CM170" s="6">
        <f t="shared" si="397"/>
        <v>0</v>
      </c>
      <c r="CN170" s="6">
        <f t="shared" si="397"/>
        <v>0</v>
      </c>
      <c r="CO170" s="6">
        <f t="shared" si="397"/>
        <v>0</v>
      </c>
      <c r="CP170" s="6">
        <f t="shared" si="397"/>
        <v>0</v>
      </c>
      <c r="CQ170" s="6">
        <f t="shared" si="397"/>
        <v>0</v>
      </c>
      <c r="CR170" s="6">
        <f t="shared" si="397"/>
        <v>0</v>
      </c>
      <c r="CS170" s="79"/>
      <c r="CT170" s="79"/>
      <c r="CU170" s="79"/>
      <c r="CV170" s="18"/>
    </row>
    <row r="171" spans="1:100" ht="16.8" customHeight="1" outlineLevel="1" thickBot="1" x14ac:dyDescent="0.35">
      <c r="A171" s="274">
        <f>NPV((1+'Budget New Projetcts'!$C$7)^(1/12)-1,'Cashflow New Projects'!D171:CV171)</f>
        <v>168619.13937036711</v>
      </c>
      <c r="B171" s="5" t="s">
        <v>62</v>
      </c>
      <c r="C171" s="61">
        <f>SUM(D171:DM171)/SUM($D167:DM167)</f>
        <v>0.35119961496878732</v>
      </c>
      <c r="D171" s="6">
        <v>0</v>
      </c>
      <c r="E171" s="6">
        <v>0</v>
      </c>
      <c r="F171" s="6">
        <v>0</v>
      </c>
      <c r="G171" s="6">
        <v>0</v>
      </c>
      <c r="H171" s="6">
        <f>'Budget New Projetcts'!E53</f>
        <v>0</v>
      </c>
      <c r="I171" s="6">
        <f>'Budget New Projetcts'!F53</f>
        <v>0</v>
      </c>
      <c r="J171" s="6">
        <f>'Budget New Projetcts'!G53</f>
        <v>0</v>
      </c>
      <c r="K171" s="6">
        <f>'Budget New Projetcts'!H53</f>
        <v>0</v>
      </c>
      <c r="L171" s="6">
        <f>'Budget New Projetcts'!I53</f>
        <v>0</v>
      </c>
      <c r="M171" s="6">
        <f>'Budget New Projetcts'!J53</f>
        <v>0</v>
      </c>
      <c r="N171" s="6">
        <f>'Budget New Projetcts'!K53</f>
        <v>0</v>
      </c>
      <c r="O171" s="6">
        <f>'Budget New Projetcts'!L53</f>
        <v>0</v>
      </c>
      <c r="P171" s="6">
        <f>'Budget New Projetcts'!M53</f>
        <v>0</v>
      </c>
      <c r="Q171" s="6">
        <f>'Budget New Projetcts'!N53</f>
        <v>0</v>
      </c>
      <c r="R171" s="6">
        <f>'Budget New Projetcts'!O53</f>
        <v>0</v>
      </c>
      <c r="S171" s="6">
        <f t="shared" si="398"/>
        <v>-382600</v>
      </c>
      <c r="T171" s="6">
        <f t="shared" si="396"/>
        <v>10440</v>
      </c>
      <c r="U171" s="6">
        <f t="shared" si="396"/>
        <v>10440</v>
      </c>
      <c r="V171" s="6">
        <f t="shared" si="396"/>
        <v>10440</v>
      </c>
      <c r="W171" s="6">
        <f t="shared" si="396"/>
        <v>10440</v>
      </c>
      <c r="X171" s="6">
        <f t="shared" si="396"/>
        <v>10440</v>
      </c>
      <c r="Y171" s="6">
        <f t="shared" si="396"/>
        <v>10440</v>
      </c>
      <c r="Z171" s="6">
        <f t="shared" si="396"/>
        <v>10440</v>
      </c>
      <c r="AA171" s="6">
        <f t="shared" si="396"/>
        <v>10440</v>
      </c>
      <c r="AB171" s="6">
        <f t="shared" si="396"/>
        <v>10440</v>
      </c>
      <c r="AC171" s="6">
        <f t="shared" si="396"/>
        <v>10440</v>
      </c>
      <c r="AD171" s="6">
        <f t="shared" si="396"/>
        <v>10440</v>
      </c>
      <c r="AE171" s="6">
        <f t="shared" si="396"/>
        <v>10440</v>
      </c>
      <c r="AF171" s="6">
        <f t="shared" si="396"/>
        <v>10753.2</v>
      </c>
      <c r="AG171" s="6">
        <f t="shared" si="396"/>
        <v>10753.2</v>
      </c>
      <c r="AH171" s="6">
        <f t="shared" si="396"/>
        <v>10753.2</v>
      </c>
      <c r="AI171" s="6">
        <f t="shared" si="396"/>
        <v>10753.2</v>
      </c>
      <c r="AJ171" s="6">
        <f t="shared" si="396"/>
        <v>10753.2</v>
      </c>
      <c r="AK171" s="6">
        <f t="shared" si="396"/>
        <v>10753.2</v>
      </c>
      <c r="AL171" s="6">
        <f t="shared" si="396"/>
        <v>10753.2</v>
      </c>
      <c r="AM171" s="6">
        <f t="shared" si="396"/>
        <v>10753.2</v>
      </c>
      <c r="AN171" s="6">
        <f t="shared" si="396"/>
        <v>10753.2</v>
      </c>
      <c r="AO171" s="6">
        <f t="shared" si="396"/>
        <v>10753.2</v>
      </c>
      <c r="AP171" s="6">
        <f t="shared" si="396"/>
        <v>10753.2</v>
      </c>
      <c r="AQ171" s="6">
        <f t="shared" si="396"/>
        <v>10753.2</v>
      </c>
      <c r="AR171" s="6">
        <f t="shared" si="396"/>
        <v>11075.796</v>
      </c>
      <c r="AS171" s="6">
        <f t="shared" si="396"/>
        <v>11075.796</v>
      </c>
      <c r="AT171" s="6">
        <f t="shared" si="396"/>
        <v>11075.796</v>
      </c>
      <c r="AU171" s="6">
        <f t="shared" ref="AU171" si="399">AI145</f>
        <v>11075.796</v>
      </c>
      <c r="AV171" s="6">
        <f t="shared" ref="AV171" si="400">AJ145</f>
        <v>11075.796</v>
      </c>
      <c r="AW171" s="6">
        <f t="shared" ref="AW171" si="401">AK145</f>
        <v>11075.796</v>
      </c>
      <c r="AX171" s="6">
        <f t="shared" ref="AX171" si="402">AL145</f>
        <v>11075.796</v>
      </c>
      <c r="AY171" s="6">
        <f t="shared" ref="AY171" si="403">AM145</f>
        <v>11075.796</v>
      </c>
      <c r="AZ171" s="6">
        <f t="shared" ref="AZ171" si="404">AN145</f>
        <v>11075.796</v>
      </c>
      <c r="BA171" s="6">
        <f t="shared" ref="BA171" si="405">AO145</f>
        <v>11075.796</v>
      </c>
      <c r="BB171" s="6">
        <f t="shared" ref="BB171" si="406">AP145</f>
        <v>11075.796</v>
      </c>
      <c r="BC171" s="6">
        <f t="shared" ref="BC171" si="407">AQ145</f>
        <v>11075.796</v>
      </c>
      <c r="BD171" s="6">
        <f t="shared" ref="BD171" si="408">AR145</f>
        <v>11408.069880000001</v>
      </c>
      <c r="BE171" s="6">
        <f t="shared" ref="BE171" si="409">AS145</f>
        <v>11408.069880000001</v>
      </c>
      <c r="BF171" s="6">
        <f t="shared" ref="BF171" si="410">AT145</f>
        <v>11408.069880000001</v>
      </c>
      <c r="BG171" s="6">
        <f t="shared" ref="BG171" si="411">AU145</f>
        <v>11408.069880000001</v>
      </c>
      <c r="BH171" s="6">
        <f t="shared" ref="BH171" si="412">AV145</f>
        <v>11408.069880000001</v>
      </c>
      <c r="BI171" s="6">
        <f t="shared" ref="BI171" si="413">AW145</f>
        <v>11408.069880000001</v>
      </c>
      <c r="BJ171" s="6">
        <f t="shared" ref="BJ171" si="414">AX145</f>
        <v>11408.069880000001</v>
      </c>
      <c r="BK171" s="6">
        <f t="shared" ref="BK171" si="415">AY145</f>
        <v>11408.069880000001</v>
      </c>
      <c r="BL171" s="6">
        <f t="shared" ref="BL171" si="416">AZ145</f>
        <v>11408.069880000001</v>
      </c>
      <c r="BM171" s="6">
        <f t="shared" ref="BM171" si="417">BA145</f>
        <v>11408.069880000001</v>
      </c>
      <c r="BN171" s="6">
        <f t="shared" ref="BN171" si="418">BB145</f>
        <v>11408.069880000001</v>
      </c>
      <c r="BO171" s="6">
        <f t="shared" ref="BO171" si="419">BC145</f>
        <v>11408.069880000001</v>
      </c>
      <c r="BP171" s="6">
        <f t="shared" ref="BP171" si="420">BD145</f>
        <v>11750.311976400002</v>
      </c>
      <c r="BQ171" s="6">
        <f t="shared" ref="BQ171" si="421">BE145</f>
        <v>11750.311976400002</v>
      </c>
      <c r="BR171" s="6">
        <f t="shared" ref="BR171" si="422">BF145</f>
        <v>11750.311976400002</v>
      </c>
      <c r="BS171" s="6">
        <f t="shared" ref="BS171" si="423">BG145</f>
        <v>11750.311976400002</v>
      </c>
      <c r="BT171" s="6">
        <f t="shared" ref="BT171" si="424">BH145</f>
        <v>11750.311976400002</v>
      </c>
      <c r="BU171" s="6">
        <f t="shared" ref="BU171" si="425">BI145</f>
        <v>11750.311976400002</v>
      </c>
      <c r="BV171" s="6">
        <f t="shared" ref="BV171" si="426">BJ145</f>
        <v>11750.311976400002</v>
      </c>
      <c r="BW171" s="6">
        <f t="shared" ref="BW171" si="427">BK145</f>
        <v>11750.311976400002</v>
      </c>
      <c r="BX171" s="6">
        <f t="shared" ref="BX171" si="428">BL145</f>
        <v>11750.311976400002</v>
      </c>
      <c r="BY171" s="6">
        <f t="shared" si="397"/>
        <v>11750.311976400002</v>
      </c>
      <c r="BZ171" s="6">
        <f t="shared" si="397"/>
        <v>11750.311976400002</v>
      </c>
      <c r="CA171" s="6">
        <f t="shared" si="397"/>
        <v>0</v>
      </c>
      <c r="CB171" s="6">
        <f t="shared" si="397"/>
        <v>0</v>
      </c>
      <c r="CC171" s="6">
        <f t="shared" si="397"/>
        <v>0</v>
      </c>
      <c r="CD171" s="6">
        <f t="shared" si="397"/>
        <v>0</v>
      </c>
      <c r="CE171" s="6">
        <f t="shared" si="397"/>
        <v>0</v>
      </c>
      <c r="CF171" s="6">
        <f t="shared" si="397"/>
        <v>0</v>
      </c>
      <c r="CG171" s="6">
        <f t="shared" si="397"/>
        <v>0</v>
      </c>
      <c r="CH171" s="6">
        <f t="shared" si="397"/>
        <v>0</v>
      </c>
      <c r="CI171" s="6">
        <f t="shared" si="397"/>
        <v>0</v>
      </c>
      <c r="CJ171" s="6">
        <f t="shared" si="397"/>
        <v>0</v>
      </c>
      <c r="CK171" s="6">
        <f t="shared" si="397"/>
        <v>0</v>
      </c>
      <c r="CL171" s="6">
        <f t="shared" si="397"/>
        <v>0</v>
      </c>
      <c r="CM171" s="6">
        <f t="shared" si="397"/>
        <v>0</v>
      </c>
      <c r="CN171" s="6">
        <f t="shared" si="397"/>
        <v>0</v>
      </c>
      <c r="CO171" s="6">
        <f t="shared" si="397"/>
        <v>0</v>
      </c>
      <c r="CP171" s="6">
        <f t="shared" si="397"/>
        <v>0</v>
      </c>
      <c r="CQ171" s="6">
        <f t="shared" si="397"/>
        <v>0</v>
      </c>
      <c r="CR171" s="6">
        <f t="shared" si="397"/>
        <v>0</v>
      </c>
      <c r="CS171" s="79"/>
      <c r="CT171" s="79"/>
      <c r="CU171" s="79"/>
      <c r="CV171" s="18"/>
    </row>
    <row r="172" spans="1:100" ht="16.8" customHeight="1" outlineLevel="1" thickBot="1" x14ac:dyDescent="0.35">
      <c r="A172" s="274"/>
      <c r="B172" s="230" t="s">
        <v>130</v>
      </c>
      <c r="C172" s="231"/>
      <c r="D172" s="231" t="s">
        <v>63</v>
      </c>
      <c r="E172" s="232">
        <v>43831</v>
      </c>
      <c r="F172" s="232">
        <v>43862</v>
      </c>
      <c r="G172" s="232">
        <v>43891</v>
      </c>
      <c r="H172" s="232">
        <v>43922</v>
      </c>
      <c r="I172" s="232">
        <v>43952</v>
      </c>
      <c r="J172" s="232">
        <v>43983</v>
      </c>
      <c r="K172" s="232">
        <v>44013</v>
      </c>
      <c r="L172" s="232">
        <v>44044</v>
      </c>
      <c r="M172" s="232">
        <v>44075</v>
      </c>
      <c r="N172" s="232">
        <v>44105</v>
      </c>
      <c r="O172" s="232">
        <v>44136</v>
      </c>
      <c r="P172" s="232">
        <v>44166</v>
      </c>
      <c r="Q172" s="232">
        <v>44197</v>
      </c>
      <c r="R172" s="232">
        <v>44228</v>
      </c>
      <c r="S172" s="232">
        <v>44256</v>
      </c>
      <c r="T172" s="232">
        <v>44287</v>
      </c>
      <c r="U172" s="232">
        <v>44317</v>
      </c>
      <c r="V172" s="232">
        <v>44348</v>
      </c>
      <c r="W172" s="232">
        <v>44378</v>
      </c>
      <c r="X172" s="232">
        <v>44409</v>
      </c>
      <c r="Y172" s="232">
        <v>44440</v>
      </c>
      <c r="Z172" s="232">
        <v>44470</v>
      </c>
      <c r="AA172" s="232">
        <v>44501</v>
      </c>
      <c r="AB172" s="232">
        <v>44531</v>
      </c>
      <c r="AC172" s="232">
        <v>44562</v>
      </c>
      <c r="AD172" s="232">
        <v>44593</v>
      </c>
      <c r="AE172" s="232">
        <v>44621</v>
      </c>
      <c r="AF172" s="232">
        <v>44652</v>
      </c>
      <c r="AG172" s="232">
        <v>44682</v>
      </c>
      <c r="AH172" s="232">
        <v>44713</v>
      </c>
      <c r="AI172" s="232">
        <v>44743</v>
      </c>
      <c r="AJ172" s="232">
        <v>44774</v>
      </c>
      <c r="AK172" s="232">
        <v>44805</v>
      </c>
      <c r="AL172" s="232">
        <v>44835</v>
      </c>
      <c r="AM172" s="232">
        <v>44866</v>
      </c>
      <c r="AN172" s="232">
        <v>44896</v>
      </c>
      <c r="AO172" s="232">
        <v>44927</v>
      </c>
      <c r="AP172" s="232">
        <v>44958</v>
      </c>
      <c r="AQ172" s="232">
        <v>44986</v>
      </c>
      <c r="AR172" s="232">
        <v>45017</v>
      </c>
      <c r="AS172" s="232">
        <v>45047</v>
      </c>
      <c r="AT172" s="232">
        <v>45078</v>
      </c>
      <c r="AU172" s="232">
        <v>45108</v>
      </c>
      <c r="AV172" s="232">
        <v>45139</v>
      </c>
      <c r="AW172" s="232">
        <v>45170</v>
      </c>
      <c r="AX172" s="232">
        <v>45200</v>
      </c>
      <c r="AY172" s="232">
        <v>45231</v>
      </c>
      <c r="AZ172" s="232">
        <v>45261</v>
      </c>
      <c r="BA172" s="232">
        <v>45292</v>
      </c>
      <c r="BB172" s="232">
        <v>45323</v>
      </c>
      <c r="BC172" s="232">
        <v>45352</v>
      </c>
      <c r="BD172" s="232">
        <v>45383</v>
      </c>
      <c r="BE172" s="232">
        <v>45413</v>
      </c>
      <c r="BF172" s="232">
        <v>45444</v>
      </c>
      <c r="BG172" s="232">
        <v>45474</v>
      </c>
      <c r="BH172" s="232">
        <v>45505</v>
      </c>
      <c r="BI172" s="232">
        <v>45536</v>
      </c>
      <c r="BJ172" s="232">
        <v>45566</v>
      </c>
      <c r="BK172" s="232">
        <v>45597</v>
      </c>
      <c r="BL172" s="232">
        <v>45627</v>
      </c>
      <c r="BM172" s="232">
        <v>45658</v>
      </c>
      <c r="BN172" s="232">
        <v>45689</v>
      </c>
      <c r="BO172" s="232">
        <v>45717</v>
      </c>
      <c r="BP172" s="232">
        <v>45748</v>
      </c>
      <c r="BQ172" s="232">
        <v>45778</v>
      </c>
      <c r="BR172" s="232">
        <v>45809</v>
      </c>
      <c r="BS172" s="232">
        <v>45839</v>
      </c>
      <c r="BT172" s="232">
        <v>45870</v>
      </c>
      <c r="BU172" s="232">
        <v>45901</v>
      </c>
      <c r="BV172" s="232">
        <v>45931</v>
      </c>
      <c r="BW172" s="232">
        <v>45962</v>
      </c>
      <c r="BX172" s="232">
        <v>45992</v>
      </c>
      <c r="BY172" s="232">
        <v>46023</v>
      </c>
      <c r="BZ172" s="232">
        <v>46054</v>
      </c>
      <c r="CA172" s="232">
        <v>46082</v>
      </c>
      <c r="CB172" s="232">
        <v>46113</v>
      </c>
      <c r="CC172" s="232">
        <v>46143</v>
      </c>
      <c r="CD172" s="232">
        <v>46174</v>
      </c>
      <c r="CE172" s="232">
        <v>46204</v>
      </c>
      <c r="CF172" s="232">
        <v>46235</v>
      </c>
      <c r="CG172" s="232">
        <v>46266</v>
      </c>
      <c r="CH172" s="232">
        <v>46296</v>
      </c>
      <c r="CI172" s="232">
        <v>46327</v>
      </c>
      <c r="CJ172" s="232">
        <v>46357</v>
      </c>
      <c r="CK172" s="232">
        <v>46388</v>
      </c>
      <c r="CL172" s="232">
        <v>46419</v>
      </c>
      <c r="CM172" s="232">
        <v>46447</v>
      </c>
      <c r="CN172" s="232">
        <v>46478</v>
      </c>
      <c r="CO172" s="232">
        <v>46508</v>
      </c>
      <c r="CP172" s="232">
        <v>46539</v>
      </c>
      <c r="CQ172" s="232">
        <v>46569</v>
      </c>
      <c r="CR172" s="232">
        <v>46600</v>
      </c>
      <c r="CS172" s="232">
        <v>46631</v>
      </c>
      <c r="CT172" s="232">
        <v>46661</v>
      </c>
      <c r="CU172" s="232">
        <v>46692</v>
      </c>
      <c r="CV172" s="248">
        <v>46722</v>
      </c>
    </row>
    <row r="173" spans="1:100" ht="16.8" customHeight="1" outlineLevel="1" x14ac:dyDescent="0.3">
      <c r="A173" s="274"/>
      <c r="B173" s="2" t="s">
        <v>58</v>
      </c>
      <c r="C173" s="61">
        <f>SUM(D173:DM173)/SUM($D173:DM173)</f>
        <v>1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f t="shared" ref="J173:J177" si="429">(G167)*2</f>
        <v>0</v>
      </c>
      <c r="K173" s="6">
        <f t="shared" ref="K173:K177" si="430">(H167)*2</f>
        <v>0</v>
      </c>
      <c r="L173" s="6">
        <f t="shared" ref="L173:L177" si="431">(I167)*2</f>
        <v>0</v>
      </c>
      <c r="M173" s="6">
        <f t="shared" ref="M173:M177" si="432">(J167)*2</f>
        <v>0</v>
      </c>
      <c r="N173" s="6">
        <f t="shared" ref="N173:N177" si="433">(K167)*2</f>
        <v>0</v>
      </c>
      <c r="O173" s="6">
        <f t="shared" ref="O173:O177" si="434">(L167)*2</f>
        <v>0</v>
      </c>
      <c r="P173" s="6">
        <f t="shared" ref="P173:P177" si="435">(M167)*2</f>
        <v>0</v>
      </c>
      <c r="Q173" s="6">
        <f t="shared" ref="Q173:Q177" si="436">(N167)*2</f>
        <v>0</v>
      </c>
      <c r="R173" s="6">
        <f t="shared" ref="R173:R177" si="437">(O167)*2</f>
        <v>0</v>
      </c>
      <c r="S173" s="6">
        <f>G147</f>
        <v>0</v>
      </c>
      <c r="T173" s="6">
        <f t="shared" ref="T173:BV177" si="438">H147</f>
        <v>0</v>
      </c>
      <c r="U173" s="6">
        <f t="shared" si="438"/>
        <v>0</v>
      </c>
      <c r="V173" s="6">
        <f t="shared" si="438"/>
        <v>40000</v>
      </c>
      <c r="W173" s="6">
        <f t="shared" si="438"/>
        <v>24000</v>
      </c>
      <c r="X173" s="6">
        <f t="shared" si="438"/>
        <v>24000</v>
      </c>
      <c r="Y173" s="6">
        <f t="shared" si="438"/>
        <v>24000</v>
      </c>
      <c r="Z173" s="6">
        <f t="shared" si="438"/>
        <v>24000</v>
      </c>
      <c r="AA173" s="6">
        <f t="shared" si="438"/>
        <v>24000</v>
      </c>
      <c r="AB173" s="6">
        <f t="shared" si="438"/>
        <v>24000</v>
      </c>
      <c r="AC173" s="6">
        <f t="shared" si="438"/>
        <v>24000</v>
      </c>
      <c r="AD173" s="6">
        <f t="shared" si="438"/>
        <v>24000</v>
      </c>
      <c r="AE173" s="6">
        <f t="shared" si="438"/>
        <v>24000</v>
      </c>
      <c r="AF173" s="6">
        <f t="shared" si="438"/>
        <v>24000</v>
      </c>
      <c r="AG173" s="6">
        <f t="shared" si="438"/>
        <v>24000</v>
      </c>
      <c r="AH173" s="6">
        <f t="shared" si="438"/>
        <v>24000</v>
      </c>
      <c r="AI173" s="6">
        <f t="shared" si="438"/>
        <v>24720</v>
      </c>
      <c r="AJ173" s="6">
        <f t="shared" si="438"/>
        <v>24720</v>
      </c>
      <c r="AK173" s="6">
        <f t="shared" si="438"/>
        <v>24720</v>
      </c>
      <c r="AL173" s="6">
        <f t="shared" si="438"/>
        <v>24720</v>
      </c>
      <c r="AM173" s="6">
        <f t="shared" si="438"/>
        <v>24720</v>
      </c>
      <c r="AN173" s="6">
        <f t="shared" si="438"/>
        <v>24720</v>
      </c>
      <c r="AO173" s="6">
        <f t="shared" si="438"/>
        <v>24720</v>
      </c>
      <c r="AP173" s="6">
        <f t="shared" si="438"/>
        <v>24720</v>
      </c>
      <c r="AQ173" s="6">
        <f t="shared" si="438"/>
        <v>24720</v>
      </c>
      <c r="AR173" s="6">
        <f t="shared" si="438"/>
        <v>24720</v>
      </c>
      <c r="AS173" s="6">
        <f t="shared" si="438"/>
        <v>24720</v>
      </c>
      <c r="AT173" s="6">
        <f t="shared" si="438"/>
        <v>24720</v>
      </c>
      <c r="AU173" s="6">
        <f t="shared" si="438"/>
        <v>25461.600000000002</v>
      </c>
      <c r="AV173" s="6">
        <f t="shared" si="438"/>
        <v>25461.600000000002</v>
      </c>
      <c r="AW173" s="6">
        <f t="shared" si="438"/>
        <v>25461.600000000002</v>
      </c>
      <c r="AX173" s="6">
        <f t="shared" si="438"/>
        <v>25461.600000000002</v>
      </c>
      <c r="AY173" s="6">
        <f t="shared" si="438"/>
        <v>25461.600000000002</v>
      </c>
      <c r="AZ173" s="6">
        <f t="shared" si="438"/>
        <v>25461.600000000002</v>
      </c>
      <c r="BA173" s="6">
        <f t="shared" si="438"/>
        <v>25461.600000000002</v>
      </c>
      <c r="BB173" s="6">
        <f t="shared" si="438"/>
        <v>25461.600000000002</v>
      </c>
      <c r="BC173" s="6">
        <f t="shared" si="438"/>
        <v>25461.600000000002</v>
      </c>
      <c r="BD173" s="6">
        <f t="shared" si="438"/>
        <v>25461.600000000002</v>
      </c>
      <c r="BE173" s="6">
        <f t="shared" si="438"/>
        <v>25461.600000000002</v>
      </c>
      <c r="BF173" s="6">
        <f t="shared" si="438"/>
        <v>25461.600000000002</v>
      </c>
      <c r="BG173" s="6">
        <f t="shared" si="438"/>
        <v>26225.448000000004</v>
      </c>
      <c r="BH173" s="6">
        <f t="shared" si="438"/>
        <v>26225.448000000004</v>
      </c>
      <c r="BI173" s="6">
        <f t="shared" si="438"/>
        <v>26225.448000000004</v>
      </c>
      <c r="BJ173" s="6">
        <f t="shared" si="438"/>
        <v>26225.448000000004</v>
      </c>
      <c r="BK173" s="6">
        <f t="shared" si="438"/>
        <v>26225.448000000004</v>
      </c>
      <c r="BL173" s="6">
        <f t="shared" si="438"/>
        <v>26225.448000000004</v>
      </c>
      <c r="BM173" s="6">
        <f t="shared" si="438"/>
        <v>26225.448000000004</v>
      </c>
      <c r="BN173" s="6">
        <f t="shared" si="438"/>
        <v>26225.448000000004</v>
      </c>
      <c r="BO173" s="6">
        <f t="shared" si="438"/>
        <v>26225.448000000004</v>
      </c>
      <c r="BP173" s="6">
        <f t="shared" si="438"/>
        <v>26225.448000000004</v>
      </c>
      <c r="BQ173" s="6">
        <f t="shared" si="438"/>
        <v>26225.448000000004</v>
      </c>
      <c r="BR173" s="6">
        <f t="shared" si="438"/>
        <v>26225.448000000004</v>
      </c>
      <c r="BS173" s="6">
        <f t="shared" si="438"/>
        <v>27012.211440000006</v>
      </c>
      <c r="BT173" s="6">
        <f t="shared" si="438"/>
        <v>27012.211440000006</v>
      </c>
      <c r="BU173" s="6">
        <f t="shared" si="438"/>
        <v>27012.211440000006</v>
      </c>
      <c r="BV173" s="6">
        <f t="shared" si="438"/>
        <v>27012.211440000006</v>
      </c>
      <c r="BW173" s="6">
        <f t="shared" ref="BW173:CU177" si="439">BK147</f>
        <v>27012.211440000006</v>
      </c>
      <c r="BX173" s="6">
        <f t="shared" si="439"/>
        <v>27012.211440000006</v>
      </c>
      <c r="BY173" s="6">
        <f t="shared" si="439"/>
        <v>27012.211440000006</v>
      </c>
      <c r="BZ173" s="6">
        <f t="shared" si="439"/>
        <v>27012.211440000006</v>
      </c>
      <c r="CA173" s="6">
        <f t="shared" si="439"/>
        <v>27012.211440000006</v>
      </c>
      <c r="CB173" s="6">
        <f t="shared" si="439"/>
        <v>27012.211440000006</v>
      </c>
      <c r="CC173" s="6">
        <f t="shared" si="439"/>
        <v>27012.211440000006</v>
      </c>
      <c r="CD173" s="6">
        <f t="shared" si="439"/>
        <v>0</v>
      </c>
      <c r="CE173" s="6">
        <f t="shared" si="439"/>
        <v>0</v>
      </c>
      <c r="CF173" s="6">
        <f t="shared" si="439"/>
        <v>0</v>
      </c>
      <c r="CG173" s="6">
        <f t="shared" si="439"/>
        <v>0</v>
      </c>
      <c r="CH173" s="6">
        <f t="shared" si="439"/>
        <v>0</v>
      </c>
      <c r="CI173" s="6">
        <f t="shared" si="439"/>
        <v>0</v>
      </c>
      <c r="CJ173" s="6">
        <f t="shared" si="439"/>
        <v>0</v>
      </c>
      <c r="CK173" s="6">
        <f t="shared" si="439"/>
        <v>0</v>
      </c>
      <c r="CL173" s="6">
        <f t="shared" si="439"/>
        <v>0</v>
      </c>
      <c r="CM173" s="6">
        <f t="shared" si="439"/>
        <v>0</v>
      </c>
      <c r="CN173" s="6">
        <f t="shared" si="439"/>
        <v>0</v>
      </c>
      <c r="CO173" s="6">
        <f t="shared" si="439"/>
        <v>0</v>
      </c>
      <c r="CP173" s="6">
        <f t="shared" si="439"/>
        <v>0</v>
      </c>
      <c r="CQ173" s="6">
        <f t="shared" si="439"/>
        <v>0</v>
      </c>
      <c r="CR173" s="6">
        <f t="shared" si="439"/>
        <v>0</v>
      </c>
      <c r="CS173" s="6">
        <f t="shared" si="439"/>
        <v>0</v>
      </c>
      <c r="CT173" s="6">
        <f t="shared" si="439"/>
        <v>0</v>
      </c>
      <c r="CU173" s="6">
        <f t="shared" si="439"/>
        <v>0</v>
      </c>
      <c r="CV173" s="7">
        <f>CJ147</f>
        <v>0</v>
      </c>
    </row>
    <row r="174" spans="1:100" ht="16.8" customHeight="1" outlineLevel="1" x14ac:dyDescent="0.3">
      <c r="A174" s="274"/>
      <c r="B174" s="5" t="s">
        <v>59</v>
      </c>
      <c r="C174" s="61">
        <f>SUM(D174:DM174)/SUM($D173:DM173)</f>
        <v>-0.51880038503121273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f t="shared" si="429"/>
        <v>0</v>
      </c>
      <c r="K174" s="6">
        <f t="shared" si="430"/>
        <v>0</v>
      </c>
      <c r="L174" s="6">
        <f t="shared" si="431"/>
        <v>0</v>
      </c>
      <c r="M174" s="6">
        <f t="shared" si="432"/>
        <v>0</v>
      </c>
      <c r="N174" s="6">
        <f t="shared" si="433"/>
        <v>0</v>
      </c>
      <c r="O174" s="6">
        <f t="shared" si="434"/>
        <v>0</v>
      </c>
      <c r="P174" s="6">
        <f t="shared" si="435"/>
        <v>0</v>
      </c>
      <c r="Q174" s="6">
        <f t="shared" si="436"/>
        <v>0</v>
      </c>
      <c r="R174" s="6">
        <f t="shared" si="437"/>
        <v>0</v>
      </c>
      <c r="S174" s="6">
        <f t="shared" ref="S174:S177" si="440">G148</f>
        <v>0</v>
      </c>
      <c r="T174" s="6">
        <f t="shared" si="438"/>
        <v>0</v>
      </c>
      <c r="U174" s="6">
        <f t="shared" si="438"/>
        <v>0</v>
      </c>
      <c r="V174" s="6">
        <f t="shared" si="438"/>
        <v>-800000</v>
      </c>
      <c r="W174" s="6">
        <f t="shared" si="438"/>
        <v>0</v>
      </c>
      <c r="X174" s="6">
        <f t="shared" si="438"/>
        <v>0</v>
      </c>
      <c r="Y174" s="6">
        <f t="shared" si="438"/>
        <v>0</v>
      </c>
      <c r="Z174" s="6">
        <f t="shared" si="438"/>
        <v>0</v>
      </c>
      <c r="AA174" s="6">
        <f t="shared" si="438"/>
        <v>0</v>
      </c>
      <c r="AB174" s="6">
        <f t="shared" si="438"/>
        <v>0</v>
      </c>
      <c r="AC174" s="6">
        <f t="shared" si="438"/>
        <v>0</v>
      </c>
      <c r="AD174" s="6">
        <f t="shared" si="438"/>
        <v>0</v>
      </c>
      <c r="AE174" s="6">
        <f t="shared" si="438"/>
        <v>0</v>
      </c>
      <c r="AF174" s="6">
        <f t="shared" si="438"/>
        <v>0</v>
      </c>
      <c r="AG174" s="6">
        <f t="shared" si="438"/>
        <v>0</v>
      </c>
      <c r="AH174" s="6">
        <f t="shared" si="438"/>
        <v>0</v>
      </c>
      <c r="AI174" s="6">
        <f t="shared" si="438"/>
        <v>0</v>
      </c>
      <c r="AJ174" s="6">
        <f t="shared" si="438"/>
        <v>0</v>
      </c>
      <c r="AK174" s="6">
        <f t="shared" si="438"/>
        <v>0</v>
      </c>
      <c r="AL174" s="6">
        <f t="shared" si="438"/>
        <v>0</v>
      </c>
      <c r="AM174" s="6">
        <f t="shared" si="438"/>
        <v>0</v>
      </c>
      <c r="AN174" s="6">
        <f t="shared" si="438"/>
        <v>0</v>
      </c>
      <c r="AO174" s="6">
        <f t="shared" si="438"/>
        <v>0</v>
      </c>
      <c r="AP174" s="6">
        <f t="shared" si="438"/>
        <v>0</v>
      </c>
      <c r="AQ174" s="6">
        <f t="shared" si="438"/>
        <v>0</v>
      </c>
      <c r="AR174" s="6">
        <f t="shared" si="438"/>
        <v>0</v>
      </c>
      <c r="AS174" s="6">
        <f t="shared" si="438"/>
        <v>0</v>
      </c>
      <c r="AT174" s="6">
        <f t="shared" si="438"/>
        <v>0</v>
      </c>
      <c r="AU174" s="6">
        <f t="shared" si="438"/>
        <v>0</v>
      </c>
      <c r="AV174" s="6">
        <f t="shared" si="438"/>
        <v>0</v>
      </c>
      <c r="AW174" s="6">
        <f t="shared" si="438"/>
        <v>0</v>
      </c>
      <c r="AX174" s="6">
        <f t="shared" si="438"/>
        <v>0</v>
      </c>
      <c r="AY174" s="6">
        <f t="shared" si="438"/>
        <v>0</v>
      </c>
      <c r="AZ174" s="6">
        <f t="shared" si="438"/>
        <v>0</v>
      </c>
      <c r="BA174" s="6">
        <f t="shared" si="438"/>
        <v>0</v>
      </c>
      <c r="BB174" s="6">
        <f t="shared" si="438"/>
        <v>0</v>
      </c>
      <c r="BC174" s="6">
        <f t="shared" si="438"/>
        <v>0</v>
      </c>
      <c r="BD174" s="6">
        <f t="shared" si="438"/>
        <v>0</v>
      </c>
      <c r="BE174" s="6">
        <f t="shared" si="438"/>
        <v>0</v>
      </c>
      <c r="BF174" s="6">
        <f t="shared" si="438"/>
        <v>0</v>
      </c>
      <c r="BG174" s="6">
        <f t="shared" si="438"/>
        <v>0</v>
      </c>
      <c r="BH174" s="6">
        <f t="shared" si="438"/>
        <v>0</v>
      </c>
      <c r="BI174" s="6">
        <f t="shared" si="438"/>
        <v>0</v>
      </c>
      <c r="BJ174" s="6">
        <f t="shared" si="438"/>
        <v>0</v>
      </c>
      <c r="BK174" s="6">
        <f t="shared" si="438"/>
        <v>0</v>
      </c>
      <c r="BL174" s="6">
        <f t="shared" si="438"/>
        <v>0</v>
      </c>
      <c r="BM174" s="6">
        <f t="shared" si="438"/>
        <v>0</v>
      </c>
      <c r="BN174" s="6">
        <f t="shared" si="438"/>
        <v>0</v>
      </c>
      <c r="BO174" s="6">
        <f t="shared" si="438"/>
        <v>0</v>
      </c>
      <c r="BP174" s="6">
        <f t="shared" si="438"/>
        <v>0</v>
      </c>
      <c r="BQ174" s="6">
        <f t="shared" si="438"/>
        <v>0</v>
      </c>
      <c r="BR174" s="6">
        <f t="shared" si="438"/>
        <v>0</v>
      </c>
      <c r="BS174" s="6">
        <f t="shared" si="438"/>
        <v>0</v>
      </c>
      <c r="BT174" s="6">
        <f t="shared" si="438"/>
        <v>0</v>
      </c>
      <c r="BU174" s="6">
        <f t="shared" si="438"/>
        <v>0</v>
      </c>
      <c r="BV174" s="6">
        <f t="shared" si="438"/>
        <v>0</v>
      </c>
      <c r="BW174" s="6">
        <f t="shared" si="439"/>
        <v>0</v>
      </c>
      <c r="BX174" s="6">
        <f t="shared" si="439"/>
        <v>0</v>
      </c>
      <c r="BY174" s="6">
        <f t="shared" si="439"/>
        <v>0</v>
      </c>
      <c r="BZ174" s="6">
        <f t="shared" si="439"/>
        <v>0</v>
      </c>
      <c r="CA174" s="6">
        <f t="shared" si="439"/>
        <v>0</v>
      </c>
      <c r="CB174" s="6">
        <f t="shared" si="439"/>
        <v>0</v>
      </c>
      <c r="CC174" s="6">
        <f t="shared" si="439"/>
        <v>0</v>
      </c>
      <c r="CD174" s="6">
        <f t="shared" si="439"/>
        <v>0</v>
      </c>
      <c r="CE174" s="6">
        <f t="shared" si="439"/>
        <v>0</v>
      </c>
      <c r="CF174" s="6">
        <f t="shared" si="439"/>
        <v>0</v>
      </c>
      <c r="CG174" s="6">
        <f t="shared" si="439"/>
        <v>0</v>
      </c>
      <c r="CH174" s="6">
        <f t="shared" si="439"/>
        <v>0</v>
      </c>
      <c r="CI174" s="6">
        <f t="shared" si="439"/>
        <v>0</v>
      </c>
      <c r="CJ174" s="6">
        <f t="shared" si="439"/>
        <v>0</v>
      </c>
      <c r="CK174" s="6">
        <f t="shared" si="439"/>
        <v>0</v>
      </c>
      <c r="CL174" s="6">
        <f t="shared" si="439"/>
        <v>0</v>
      </c>
      <c r="CM174" s="6">
        <f t="shared" si="439"/>
        <v>0</v>
      </c>
      <c r="CN174" s="6">
        <f t="shared" si="439"/>
        <v>0</v>
      </c>
      <c r="CO174" s="6">
        <f t="shared" si="439"/>
        <v>0</v>
      </c>
      <c r="CP174" s="6">
        <f t="shared" si="439"/>
        <v>0</v>
      </c>
      <c r="CQ174" s="6">
        <f t="shared" si="439"/>
        <v>0</v>
      </c>
      <c r="CR174" s="6">
        <f t="shared" si="439"/>
        <v>0</v>
      </c>
      <c r="CS174" s="6">
        <f t="shared" si="439"/>
        <v>0</v>
      </c>
      <c r="CT174" s="6">
        <f t="shared" si="439"/>
        <v>0</v>
      </c>
      <c r="CU174" s="6">
        <f t="shared" si="439"/>
        <v>0</v>
      </c>
      <c r="CV174" s="7">
        <f>CJ148</f>
        <v>0</v>
      </c>
    </row>
    <row r="175" spans="1:100" ht="16.8" customHeight="1" outlineLevel="1" x14ac:dyDescent="0.3">
      <c r="A175" s="274"/>
      <c r="B175" s="5" t="s">
        <v>60</v>
      </c>
      <c r="C175" s="61">
        <f>SUM(D175:DM175)/SUM($D173:DM173)</f>
        <v>-5.0000000000000044E-2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f t="shared" si="429"/>
        <v>0</v>
      </c>
      <c r="K175" s="6">
        <f t="shared" si="430"/>
        <v>0</v>
      </c>
      <c r="L175" s="6">
        <f t="shared" si="431"/>
        <v>0</v>
      </c>
      <c r="M175" s="6">
        <f t="shared" si="432"/>
        <v>0</v>
      </c>
      <c r="N175" s="6">
        <f t="shared" si="433"/>
        <v>0</v>
      </c>
      <c r="O175" s="6">
        <f t="shared" si="434"/>
        <v>0</v>
      </c>
      <c r="P175" s="6">
        <f t="shared" si="435"/>
        <v>0</v>
      </c>
      <c r="Q175" s="6">
        <f t="shared" si="436"/>
        <v>0</v>
      </c>
      <c r="R175" s="6">
        <f t="shared" si="437"/>
        <v>0</v>
      </c>
      <c r="S175" s="6">
        <f t="shared" si="440"/>
        <v>0</v>
      </c>
      <c r="T175" s="6">
        <f t="shared" si="438"/>
        <v>0</v>
      </c>
      <c r="U175" s="6">
        <f t="shared" si="438"/>
        <v>0</v>
      </c>
      <c r="V175" s="6">
        <f t="shared" si="438"/>
        <v>-2000</v>
      </c>
      <c r="W175" s="6">
        <f t="shared" si="438"/>
        <v>-1200</v>
      </c>
      <c r="X175" s="6">
        <f t="shared" si="438"/>
        <v>-1200</v>
      </c>
      <c r="Y175" s="6">
        <f t="shared" si="438"/>
        <v>-1200</v>
      </c>
      <c r="Z175" s="6">
        <f t="shared" si="438"/>
        <v>-1200</v>
      </c>
      <c r="AA175" s="6">
        <f t="shared" si="438"/>
        <v>-1200</v>
      </c>
      <c r="AB175" s="6">
        <f t="shared" si="438"/>
        <v>-1200</v>
      </c>
      <c r="AC175" s="6">
        <f t="shared" si="438"/>
        <v>-1200</v>
      </c>
      <c r="AD175" s="6">
        <f t="shared" si="438"/>
        <v>-1200</v>
      </c>
      <c r="AE175" s="6">
        <f t="shared" si="438"/>
        <v>-1200</v>
      </c>
      <c r="AF175" s="6">
        <f t="shared" si="438"/>
        <v>-1200</v>
      </c>
      <c r="AG175" s="6">
        <f t="shared" si="438"/>
        <v>-1200</v>
      </c>
      <c r="AH175" s="6">
        <f t="shared" si="438"/>
        <v>-1200</v>
      </c>
      <c r="AI175" s="6">
        <f t="shared" si="438"/>
        <v>-1236</v>
      </c>
      <c r="AJ175" s="6">
        <f t="shared" si="438"/>
        <v>-1236</v>
      </c>
      <c r="AK175" s="6">
        <f t="shared" si="438"/>
        <v>-1236</v>
      </c>
      <c r="AL175" s="6">
        <f t="shared" si="438"/>
        <v>-1236</v>
      </c>
      <c r="AM175" s="6">
        <f t="shared" si="438"/>
        <v>-1236</v>
      </c>
      <c r="AN175" s="6">
        <f t="shared" si="438"/>
        <v>-1236</v>
      </c>
      <c r="AO175" s="6">
        <f t="shared" si="438"/>
        <v>-1236</v>
      </c>
      <c r="AP175" s="6">
        <f t="shared" si="438"/>
        <v>-1236</v>
      </c>
      <c r="AQ175" s="6">
        <f t="shared" si="438"/>
        <v>-1236</v>
      </c>
      <c r="AR175" s="6">
        <f t="shared" si="438"/>
        <v>-1236</v>
      </c>
      <c r="AS175" s="6">
        <f t="shared" si="438"/>
        <v>-1236</v>
      </c>
      <c r="AT175" s="6">
        <f t="shared" si="438"/>
        <v>-1236</v>
      </c>
      <c r="AU175" s="6">
        <f t="shared" si="438"/>
        <v>-1273.0800000000002</v>
      </c>
      <c r="AV175" s="6">
        <f t="shared" si="438"/>
        <v>-1273.0800000000002</v>
      </c>
      <c r="AW175" s="6">
        <f t="shared" si="438"/>
        <v>-1273.0800000000002</v>
      </c>
      <c r="AX175" s="6">
        <f t="shared" si="438"/>
        <v>-1273.0800000000002</v>
      </c>
      <c r="AY175" s="6">
        <f t="shared" si="438"/>
        <v>-1273.0800000000002</v>
      </c>
      <c r="AZ175" s="6">
        <f t="shared" si="438"/>
        <v>-1273.0800000000002</v>
      </c>
      <c r="BA175" s="6">
        <f t="shared" si="438"/>
        <v>-1273.0800000000002</v>
      </c>
      <c r="BB175" s="6">
        <f t="shared" si="438"/>
        <v>-1273.0800000000002</v>
      </c>
      <c r="BC175" s="6">
        <f t="shared" si="438"/>
        <v>-1273.0800000000002</v>
      </c>
      <c r="BD175" s="6">
        <f t="shared" si="438"/>
        <v>-1273.0800000000002</v>
      </c>
      <c r="BE175" s="6">
        <f t="shared" si="438"/>
        <v>-1273.0800000000002</v>
      </c>
      <c r="BF175" s="6">
        <f t="shared" si="438"/>
        <v>-1273.0800000000002</v>
      </c>
      <c r="BG175" s="6">
        <f t="shared" si="438"/>
        <v>-1311.2724000000003</v>
      </c>
      <c r="BH175" s="6">
        <f t="shared" si="438"/>
        <v>-1311.2724000000003</v>
      </c>
      <c r="BI175" s="6">
        <f t="shared" si="438"/>
        <v>-1311.2724000000003</v>
      </c>
      <c r="BJ175" s="6">
        <f t="shared" si="438"/>
        <v>-1311.2724000000003</v>
      </c>
      <c r="BK175" s="6">
        <f t="shared" si="438"/>
        <v>-1311.2724000000003</v>
      </c>
      <c r="BL175" s="6">
        <f t="shared" si="438"/>
        <v>-1311.2724000000003</v>
      </c>
      <c r="BM175" s="6">
        <f t="shared" si="438"/>
        <v>-1311.2724000000003</v>
      </c>
      <c r="BN175" s="6">
        <f t="shared" si="438"/>
        <v>-1311.2724000000003</v>
      </c>
      <c r="BO175" s="6">
        <f t="shared" si="438"/>
        <v>-1311.2724000000003</v>
      </c>
      <c r="BP175" s="6">
        <f t="shared" si="438"/>
        <v>-1311.2724000000003</v>
      </c>
      <c r="BQ175" s="6">
        <f t="shared" si="438"/>
        <v>-1311.2724000000003</v>
      </c>
      <c r="BR175" s="6">
        <f t="shared" si="438"/>
        <v>-1311.2724000000003</v>
      </c>
      <c r="BS175" s="6">
        <f t="shared" si="438"/>
        <v>-1350.6105720000005</v>
      </c>
      <c r="BT175" s="6">
        <f t="shared" si="438"/>
        <v>-1350.6105720000005</v>
      </c>
      <c r="BU175" s="6">
        <f t="shared" si="438"/>
        <v>-1350.6105720000005</v>
      </c>
      <c r="BV175" s="6">
        <f t="shared" si="438"/>
        <v>-1350.6105720000005</v>
      </c>
      <c r="BW175" s="6">
        <f t="shared" si="439"/>
        <v>-1350.6105720000005</v>
      </c>
      <c r="BX175" s="6">
        <f t="shared" si="439"/>
        <v>-1350.6105720000005</v>
      </c>
      <c r="BY175" s="6">
        <f t="shared" si="439"/>
        <v>-1350.6105720000005</v>
      </c>
      <c r="BZ175" s="6">
        <f t="shared" si="439"/>
        <v>-1350.6105720000005</v>
      </c>
      <c r="CA175" s="6">
        <f t="shared" si="439"/>
        <v>-1350.6105720000005</v>
      </c>
      <c r="CB175" s="6">
        <f t="shared" si="439"/>
        <v>-1350.6105720000005</v>
      </c>
      <c r="CC175" s="6">
        <f t="shared" si="439"/>
        <v>-1350.6105720000005</v>
      </c>
      <c r="CD175" s="6">
        <f t="shared" si="439"/>
        <v>0</v>
      </c>
      <c r="CE175" s="6">
        <f t="shared" si="439"/>
        <v>0</v>
      </c>
      <c r="CF175" s="6">
        <f t="shared" si="439"/>
        <v>0</v>
      </c>
      <c r="CG175" s="6">
        <f t="shared" si="439"/>
        <v>0</v>
      </c>
      <c r="CH175" s="6">
        <f t="shared" si="439"/>
        <v>0</v>
      </c>
      <c r="CI175" s="6">
        <f t="shared" si="439"/>
        <v>0</v>
      </c>
      <c r="CJ175" s="6">
        <f t="shared" si="439"/>
        <v>0</v>
      </c>
      <c r="CK175" s="6">
        <f t="shared" si="439"/>
        <v>0</v>
      </c>
      <c r="CL175" s="6">
        <f t="shared" si="439"/>
        <v>0</v>
      </c>
      <c r="CM175" s="6">
        <f t="shared" si="439"/>
        <v>0</v>
      </c>
      <c r="CN175" s="6">
        <f t="shared" si="439"/>
        <v>0</v>
      </c>
      <c r="CO175" s="6">
        <f t="shared" si="439"/>
        <v>0</v>
      </c>
      <c r="CP175" s="6">
        <f t="shared" si="439"/>
        <v>0</v>
      </c>
      <c r="CQ175" s="6">
        <f t="shared" si="439"/>
        <v>0</v>
      </c>
      <c r="CR175" s="6">
        <f t="shared" si="439"/>
        <v>0</v>
      </c>
      <c r="CS175" s="6">
        <f t="shared" si="439"/>
        <v>0</v>
      </c>
      <c r="CT175" s="6">
        <f t="shared" si="439"/>
        <v>0</v>
      </c>
      <c r="CU175" s="6">
        <f t="shared" si="439"/>
        <v>0</v>
      </c>
      <c r="CV175" s="7">
        <f>CJ149</f>
        <v>0</v>
      </c>
    </row>
    <row r="176" spans="1:100" ht="16.8" customHeight="1" outlineLevel="1" x14ac:dyDescent="0.3">
      <c r="A176" s="274"/>
      <c r="B176" s="12" t="s">
        <v>61</v>
      </c>
      <c r="C176" s="61">
        <f>SUM(D176:DM176)/SUM($D173:DM173)</f>
        <v>-7.9999999999999905E-2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f t="shared" si="429"/>
        <v>0</v>
      </c>
      <c r="K176" s="6">
        <f t="shared" si="430"/>
        <v>0</v>
      </c>
      <c r="L176" s="6">
        <f t="shared" si="431"/>
        <v>0</v>
      </c>
      <c r="M176" s="6">
        <f t="shared" si="432"/>
        <v>0</v>
      </c>
      <c r="N176" s="6">
        <f t="shared" si="433"/>
        <v>0</v>
      </c>
      <c r="O176" s="6">
        <f t="shared" si="434"/>
        <v>0</v>
      </c>
      <c r="P176" s="6">
        <f t="shared" si="435"/>
        <v>0</v>
      </c>
      <c r="Q176" s="6">
        <f t="shared" si="436"/>
        <v>0</v>
      </c>
      <c r="R176" s="6">
        <f t="shared" si="437"/>
        <v>0</v>
      </c>
      <c r="S176" s="6">
        <f t="shared" si="440"/>
        <v>0</v>
      </c>
      <c r="T176" s="6">
        <f t="shared" si="438"/>
        <v>0</v>
      </c>
      <c r="U176" s="6">
        <f t="shared" si="438"/>
        <v>0</v>
      </c>
      <c r="V176" s="6">
        <f t="shared" si="438"/>
        <v>-3200</v>
      </c>
      <c r="W176" s="6">
        <f t="shared" si="438"/>
        <v>-1920</v>
      </c>
      <c r="X176" s="6">
        <f t="shared" si="438"/>
        <v>-1920</v>
      </c>
      <c r="Y176" s="6">
        <f t="shared" si="438"/>
        <v>-1920</v>
      </c>
      <c r="Z176" s="6">
        <f t="shared" si="438"/>
        <v>-1920</v>
      </c>
      <c r="AA176" s="6">
        <f t="shared" si="438"/>
        <v>-1920</v>
      </c>
      <c r="AB176" s="6">
        <f t="shared" si="438"/>
        <v>-1920</v>
      </c>
      <c r="AC176" s="6">
        <f t="shared" si="438"/>
        <v>-1920</v>
      </c>
      <c r="AD176" s="6">
        <f t="shared" si="438"/>
        <v>-1920</v>
      </c>
      <c r="AE176" s="6">
        <f t="shared" si="438"/>
        <v>-1920</v>
      </c>
      <c r="AF176" s="6">
        <f t="shared" si="438"/>
        <v>-1920</v>
      </c>
      <c r="AG176" s="6">
        <f t="shared" si="438"/>
        <v>-1920</v>
      </c>
      <c r="AH176" s="6">
        <f t="shared" si="438"/>
        <v>-1920</v>
      </c>
      <c r="AI176" s="6">
        <f t="shared" si="438"/>
        <v>-1977.6000000000001</v>
      </c>
      <c r="AJ176" s="6">
        <f t="shared" si="438"/>
        <v>-1977.6000000000001</v>
      </c>
      <c r="AK176" s="6">
        <f t="shared" si="438"/>
        <v>-1977.6000000000001</v>
      </c>
      <c r="AL176" s="6">
        <f t="shared" si="438"/>
        <v>-1977.6000000000001</v>
      </c>
      <c r="AM176" s="6">
        <f t="shared" si="438"/>
        <v>-1977.6000000000001</v>
      </c>
      <c r="AN176" s="6">
        <f t="shared" si="438"/>
        <v>-1977.6000000000001</v>
      </c>
      <c r="AO176" s="6">
        <f t="shared" si="438"/>
        <v>-1977.6000000000001</v>
      </c>
      <c r="AP176" s="6">
        <f t="shared" si="438"/>
        <v>-1977.6000000000001</v>
      </c>
      <c r="AQ176" s="6">
        <f t="shared" si="438"/>
        <v>-1977.6000000000001</v>
      </c>
      <c r="AR176" s="6">
        <f t="shared" si="438"/>
        <v>-1977.6000000000001</v>
      </c>
      <c r="AS176" s="6">
        <f t="shared" si="438"/>
        <v>-1977.6000000000001</v>
      </c>
      <c r="AT176" s="6">
        <f t="shared" si="438"/>
        <v>-1977.6000000000001</v>
      </c>
      <c r="AU176" s="6">
        <f t="shared" si="438"/>
        <v>-2036.9280000000001</v>
      </c>
      <c r="AV176" s="6">
        <f t="shared" si="438"/>
        <v>-2036.9280000000001</v>
      </c>
      <c r="AW176" s="6">
        <f t="shared" si="438"/>
        <v>-2036.9280000000001</v>
      </c>
      <c r="AX176" s="6">
        <f t="shared" si="438"/>
        <v>-2036.9280000000001</v>
      </c>
      <c r="AY176" s="6">
        <f t="shared" si="438"/>
        <v>-2036.9280000000001</v>
      </c>
      <c r="AZ176" s="6">
        <f t="shared" si="438"/>
        <v>-2036.9280000000001</v>
      </c>
      <c r="BA176" s="6">
        <f t="shared" si="438"/>
        <v>-2036.9280000000001</v>
      </c>
      <c r="BB176" s="6">
        <f t="shared" si="438"/>
        <v>-2036.9280000000001</v>
      </c>
      <c r="BC176" s="6">
        <f t="shared" si="438"/>
        <v>-2036.9280000000001</v>
      </c>
      <c r="BD176" s="6">
        <f t="shared" si="438"/>
        <v>-2036.9280000000001</v>
      </c>
      <c r="BE176" s="6">
        <f t="shared" si="438"/>
        <v>-2036.9280000000001</v>
      </c>
      <c r="BF176" s="6">
        <f t="shared" si="438"/>
        <v>-2036.9280000000001</v>
      </c>
      <c r="BG176" s="6">
        <f t="shared" si="438"/>
        <v>-2098.0358400000005</v>
      </c>
      <c r="BH176" s="6">
        <f t="shared" si="438"/>
        <v>-2098.0358400000005</v>
      </c>
      <c r="BI176" s="6">
        <f t="shared" si="438"/>
        <v>-2098.0358400000005</v>
      </c>
      <c r="BJ176" s="6">
        <f t="shared" si="438"/>
        <v>-2098.0358400000005</v>
      </c>
      <c r="BK176" s="6">
        <f t="shared" si="438"/>
        <v>-2098.0358400000005</v>
      </c>
      <c r="BL176" s="6">
        <f t="shared" si="438"/>
        <v>-2098.0358400000005</v>
      </c>
      <c r="BM176" s="6">
        <f t="shared" si="438"/>
        <v>-2098.0358400000005</v>
      </c>
      <c r="BN176" s="6">
        <f t="shared" si="438"/>
        <v>-2098.0358400000005</v>
      </c>
      <c r="BO176" s="6">
        <f t="shared" si="438"/>
        <v>-2098.0358400000005</v>
      </c>
      <c r="BP176" s="6">
        <f t="shared" si="438"/>
        <v>-2098.0358400000005</v>
      </c>
      <c r="BQ176" s="6">
        <f t="shared" si="438"/>
        <v>-2098.0358400000005</v>
      </c>
      <c r="BR176" s="6">
        <f t="shared" si="438"/>
        <v>-2098.0358400000005</v>
      </c>
      <c r="BS176" s="6">
        <f t="shared" si="438"/>
        <v>-2160.9769152000003</v>
      </c>
      <c r="BT176" s="6">
        <f t="shared" si="438"/>
        <v>-2160.9769152000003</v>
      </c>
      <c r="BU176" s="6">
        <f t="shared" si="438"/>
        <v>-2160.9769152000003</v>
      </c>
      <c r="BV176" s="6">
        <f t="shared" si="438"/>
        <v>-2160.9769152000003</v>
      </c>
      <c r="BW176" s="6">
        <f t="shared" si="439"/>
        <v>-2160.9769152000003</v>
      </c>
      <c r="BX176" s="6">
        <f t="shared" si="439"/>
        <v>-2160.9769152000003</v>
      </c>
      <c r="BY176" s="6">
        <f t="shared" si="439"/>
        <v>-2160.9769152000003</v>
      </c>
      <c r="BZ176" s="6">
        <f t="shared" si="439"/>
        <v>-2160.9769152000003</v>
      </c>
      <c r="CA176" s="6">
        <f t="shared" si="439"/>
        <v>-2160.9769152000003</v>
      </c>
      <c r="CB176" s="6">
        <f t="shared" si="439"/>
        <v>-2160.9769152000003</v>
      </c>
      <c r="CC176" s="6">
        <f t="shared" si="439"/>
        <v>-2160.9769152000003</v>
      </c>
      <c r="CD176" s="6">
        <f t="shared" si="439"/>
        <v>0</v>
      </c>
      <c r="CE176" s="6">
        <f t="shared" si="439"/>
        <v>0</v>
      </c>
      <c r="CF176" s="6">
        <f t="shared" si="439"/>
        <v>0</v>
      </c>
      <c r="CG176" s="6">
        <f t="shared" si="439"/>
        <v>0</v>
      </c>
      <c r="CH176" s="6">
        <f t="shared" si="439"/>
        <v>0</v>
      </c>
      <c r="CI176" s="6">
        <f t="shared" si="439"/>
        <v>0</v>
      </c>
      <c r="CJ176" s="6">
        <f t="shared" si="439"/>
        <v>0</v>
      </c>
      <c r="CK176" s="6">
        <f t="shared" si="439"/>
        <v>0</v>
      </c>
      <c r="CL176" s="6">
        <f t="shared" si="439"/>
        <v>0</v>
      </c>
      <c r="CM176" s="6">
        <f t="shared" si="439"/>
        <v>0</v>
      </c>
      <c r="CN176" s="6">
        <f t="shared" si="439"/>
        <v>0</v>
      </c>
      <c r="CO176" s="6">
        <f t="shared" si="439"/>
        <v>0</v>
      </c>
      <c r="CP176" s="6">
        <f t="shared" si="439"/>
        <v>0</v>
      </c>
      <c r="CQ176" s="6">
        <f t="shared" si="439"/>
        <v>0</v>
      </c>
      <c r="CR176" s="6">
        <f t="shared" si="439"/>
        <v>0</v>
      </c>
      <c r="CS176" s="6">
        <f t="shared" si="439"/>
        <v>0</v>
      </c>
      <c r="CT176" s="6">
        <f t="shared" si="439"/>
        <v>0</v>
      </c>
      <c r="CU176" s="6">
        <f t="shared" si="439"/>
        <v>0</v>
      </c>
      <c r="CV176" s="7">
        <f>CJ150</f>
        <v>0</v>
      </c>
    </row>
    <row r="177" spans="1:100" ht="16.8" customHeight="1" outlineLevel="1" thickBot="1" x14ac:dyDescent="0.35">
      <c r="A177" s="274">
        <f>NPV((1+'Budget New Projetcts'!$C$7)^(1/12)-1,'Cashflow New Projects'!D177:CV177)</f>
        <v>332361.26072838402</v>
      </c>
      <c r="B177" s="5" t="s">
        <v>62</v>
      </c>
      <c r="C177" s="61">
        <f>SUM(D177:DM177)/SUM($D173:DM173)</f>
        <v>0.35119961496878732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f t="shared" si="429"/>
        <v>0</v>
      </c>
      <c r="K177" s="6">
        <f t="shared" si="430"/>
        <v>0</v>
      </c>
      <c r="L177" s="6">
        <f t="shared" si="431"/>
        <v>0</v>
      </c>
      <c r="M177" s="6">
        <f t="shared" si="432"/>
        <v>0</v>
      </c>
      <c r="N177" s="6">
        <f t="shared" si="433"/>
        <v>0</v>
      </c>
      <c r="O177" s="6">
        <f t="shared" si="434"/>
        <v>0</v>
      </c>
      <c r="P177" s="6">
        <f t="shared" si="435"/>
        <v>0</v>
      </c>
      <c r="Q177" s="6">
        <f t="shared" si="436"/>
        <v>0</v>
      </c>
      <c r="R177" s="6">
        <f t="shared" si="437"/>
        <v>0</v>
      </c>
      <c r="S177" s="6">
        <f t="shared" si="440"/>
        <v>0</v>
      </c>
      <c r="T177" s="6">
        <f t="shared" si="438"/>
        <v>0</v>
      </c>
      <c r="U177" s="6">
        <f t="shared" si="438"/>
        <v>0</v>
      </c>
      <c r="V177" s="6">
        <f t="shared" si="438"/>
        <v>-765200</v>
      </c>
      <c r="W177" s="6">
        <f t="shared" si="438"/>
        <v>20880</v>
      </c>
      <c r="X177" s="6">
        <f t="shared" si="438"/>
        <v>20880</v>
      </c>
      <c r="Y177" s="6">
        <f t="shared" si="438"/>
        <v>20880</v>
      </c>
      <c r="Z177" s="6">
        <f t="shared" si="438"/>
        <v>20880</v>
      </c>
      <c r="AA177" s="6">
        <f t="shared" si="438"/>
        <v>20880</v>
      </c>
      <c r="AB177" s="6">
        <f t="shared" si="438"/>
        <v>20880</v>
      </c>
      <c r="AC177" s="6">
        <f t="shared" si="438"/>
        <v>20880</v>
      </c>
      <c r="AD177" s="6">
        <f t="shared" si="438"/>
        <v>20880</v>
      </c>
      <c r="AE177" s="6">
        <f t="shared" si="438"/>
        <v>20880</v>
      </c>
      <c r="AF177" s="6">
        <f t="shared" si="438"/>
        <v>20880</v>
      </c>
      <c r="AG177" s="6">
        <f t="shared" si="438"/>
        <v>20880</v>
      </c>
      <c r="AH177" s="6">
        <f t="shared" si="438"/>
        <v>20880</v>
      </c>
      <c r="AI177" s="6">
        <f t="shared" si="438"/>
        <v>21506.400000000001</v>
      </c>
      <c r="AJ177" s="6">
        <f t="shared" si="438"/>
        <v>21506.400000000001</v>
      </c>
      <c r="AK177" s="6">
        <f t="shared" si="438"/>
        <v>21506.400000000001</v>
      </c>
      <c r="AL177" s="6">
        <f t="shared" si="438"/>
        <v>21506.400000000001</v>
      </c>
      <c r="AM177" s="6">
        <f t="shared" si="438"/>
        <v>21506.400000000001</v>
      </c>
      <c r="AN177" s="6">
        <f t="shared" si="438"/>
        <v>21506.400000000001</v>
      </c>
      <c r="AO177" s="6">
        <f t="shared" si="438"/>
        <v>21506.400000000001</v>
      </c>
      <c r="AP177" s="6">
        <f t="shared" si="438"/>
        <v>21506.400000000001</v>
      </c>
      <c r="AQ177" s="6">
        <f t="shared" si="438"/>
        <v>21506.400000000001</v>
      </c>
      <c r="AR177" s="6">
        <f t="shared" si="438"/>
        <v>21506.400000000001</v>
      </c>
      <c r="AS177" s="6">
        <f t="shared" si="438"/>
        <v>21506.400000000001</v>
      </c>
      <c r="AT177" s="6">
        <f t="shared" si="438"/>
        <v>21506.400000000001</v>
      </c>
      <c r="AU177" s="6">
        <f t="shared" ref="AU177" si="441">AI151</f>
        <v>22151.592000000001</v>
      </c>
      <c r="AV177" s="6">
        <f t="shared" ref="AV177" si="442">AJ151</f>
        <v>22151.592000000001</v>
      </c>
      <c r="AW177" s="6">
        <f t="shared" ref="AW177" si="443">AK151</f>
        <v>22151.592000000001</v>
      </c>
      <c r="AX177" s="6">
        <f t="shared" ref="AX177" si="444">AL151</f>
        <v>22151.592000000001</v>
      </c>
      <c r="AY177" s="6">
        <f t="shared" ref="AY177" si="445">AM151</f>
        <v>22151.592000000001</v>
      </c>
      <c r="AZ177" s="6">
        <f t="shared" ref="AZ177" si="446">AN151</f>
        <v>22151.592000000001</v>
      </c>
      <c r="BA177" s="6">
        <f t="shared" ref="BA177" si="447">AO151</f>
        <v>22151.592000000001</v>
      </c>
      <c r="BB177" s="6">
        <f t="shared" ref="BB177" si="448">AP151</f>
        <v>22151.592000000001</v>
      </c>
      <c r="BC177" s="6">
        <f t="shared" ref="BC177" si="449">AQ151</f>
        <v>22151.592000000001</v>
      </c>
      <c r="BD177" s="6">
        <f t="shared" ref="BD177" si="450">AR151</f>
        <v>22151.592000000001</v>
      </c>
      <c r="BE177" s="6">
        <f t="shared" ref="BE177" si="451">AS151</f>
        <v>22151.592000000001</v>
      </c>
      <c r="BF177" s="6">
        <f t="shared" ref="BF177" si="452">AT151</f>
        <v>22151.592000000001</v>
      </c>
      <c r="BG177" s="6">
        <f t="shared" ref="BG177" si="453">AU151</f>
        <v>22816.139760000002</v>
      </c>
      <c r="BH177" s="6">
        <f t="shared" ref="BH177" si="454">AV151</f>
        <v>22816.139760000002</v>
      </c>
      <c r="BI177" s="6">
        <f t="shared" ref="BI177" si="455">AW151</f>
        <v>22816.139760000002</v>
      </c>
      <c r="BJ177" s="6">
        <f t="shared" ref="BJ177" si="456">AX151</f>
        <v>22816.139760000002</v>
      </c>
      <c r="BK177" s="6">
        <f t="shared" ref="BK177" si="457">AY151</f>
        <v>22816.139760000002</v>
      </c>
      <c r="BL177" s="6">
        <f t="shared" ref="BL177" si="458">AZ151</f>
        <v>22816.139760000002</v>
      </c>
      <c r="BM177" s="6">
        <f t="shared" ref="BM177" si="459">BA151</f>
        <v>22816.139760000002</v>
      </c>
      <c r="BN177" s="6">
        <f t="shared" ref="BN177" si="460">BB151</f>
        <v>22816.139760000002</v>
      </c>
      <c r="BO177" s="6">
        <f t="shared" ref="BO177" si="461">BC151</f>
        <v>22816.139760000002</v>
      </c>
      <c r="BP177" s="6">
        <f t="shared" ref="BP177" si="462">BD151</f>
        <v>22816.139760000002</v>
      </c>
      <c r="BQ177" s="6">
        <f t="shared" ref="BQ177" si="463">BE151</f>
        <v>22816.139760000002</v>
      </c>
      <c r="BR177" s="6">
        <f t="shared" ref="BR177" si="464">BF151</f>
        <v>22816.139760000002</v>
      </c>
      <c r="BS177" s="6">
        <f t="shared" ref="BS177" si="465">BG151</f>
        <v>23500.623952800004</v>
      </c>
      <c r="BT177" s="6">
        <f t="shared" ref="BT177" si="466">BH151</f>
        <v>23500.623952800004</v>
      </c>
      <c r="BU177" s="6">
        <f t="shared" ref="BU177" si="467">BI151</f>
        <v>23500.623952800004</v>
      </c>
      <c r="BV177" s="6">
        <f t="shared" ref="BV177" si="468">BJ151</f>
        <v>23500.623952800004</v>
      </c>
      <c r="BW177" s="6">
        <f t="shared" si="439"/>
        <v>23500.623952800004</v>
      </c>
      <c r="BX177" s="6">
        <f t="shared" si="439"/>
        <v>23500.623952800004</v>
      </c>
      <c r="BY177" s="6">
        <f t="shared" si="439"/>
        <v>23500.623952800004</v>
      </c>
      <c r="BZ177" s="6">
        <f t="shared" si="439"/>
        <v>23500.623952800004</v>
      </c>
      <c r="CA177" s="6">
        <f t="shared" si="439"/>
        <v>23500.623952800004</v>
      </c>
      <c r="CB177" s="6">
        <f t="shared" si="439"/>
        <v>23500.623952800004</v>
      </c>
      <c r="CC177" s="6">
        <f t="shared" si="439"/>
        <v>23500.623952800004</v>
      </c>
      <c r="CD177" s="6">
        <f t="shared" si="439"/>
        <v>0</v>
      </c>
      <c r="CE177" s="6">
        <f t="shared" si="439"/>
        <v>0</v>
      </c>
      <c r="CF177" s="6">
        <f t="shared" si="439"/>
        <v>0</v>
      </c>
      <c r="CG177" s="6">
        <f t="shared" si="439"/>
        <v>0</v>
      </c>
      <c r="CH177" s="6">
        <f t="shared" si="439"/>
        <v>0</v>
      </c>
      <c r="CI177" s="6">
        <f t="shared" si="439"/>
        <v>0</v>
      </c>
      <c r="CJ177" s="6">
        <f t="shared" si="439"/>
        <v>0</v>
      </c>
      <c r="CK177" s="6">
        <f t="shared" si="439"/>
        <v>0</v>
      </c>
      <c r="CL177" s="6">
        <f t="shared" si="439"/>
        <v>0</v>
      </c>
      <c r="CM177" s="6">
        <f t="shared" si="439"/>
        <v>0</v>
      </c>
      <c r="CN177" s="6">
        <f t="shared" si="439"/>
        <v>0</v>
      </c>
      <c r="CO177" s="6">
        <f t="shared" si="439"/>
        <v>0</v>
      </c>
      <c r="CP177" s="6">
        <f t="shared" si="439"/>
        <v>0</v>
      </c>
      <c r="CQ177" s="6">
        <f t="shared" si="439"/>
        <v>0</v>
      </c>
      <c r="CR177" s="6">
        <f t="shared" si="439"/>
        <v>0</v>
      </c>
      <c r="CS177" s="6">
        <f t="shared" si="439"/>
        <v>0</v>
      </c>
      <c r="CT177" s="6">
        <f t="shared" si="439"/>
        <v>0</v>
      </c>
      <c r="CU177" s="6">
        <f t="shared" si="439"/>
        <v>0</v>
      </c>
      <c r="CV177" s="7">
        <f>CJ151</f>
        <v>0</v>
      </c>
    </row>
    <row r="178" spans="1:100" ht="16.8" customHeight="1" outlineLevel="1" thickBot="1" x14ac:dyDescent="0.35">
      <c r="A178" s="274"/>
      <c r="B178" s="230" t="s">
        <v>131</v>
      </c>
      <c r="C178" s="231"/>
      <c r="D178" s="231" t="s">
        <v>63</v>
      </c>
      <c r="E178" s="232">
        <v>43831</v>
      </c>
      <c r="F178" s="232">
        <v>43862</v>
      </c>
      <c r="G178" s="232">
        <v>43891</v>
      </c>
      <c r="H178" s="232">
        <v>43922</v>
      </c>
      <c r="I178" s="232">
        <v>43952</v>
      </c>
      <c r="J178" s="232">
        <v>43983</v>
      </c>
      <c r="K178" s="232">
        <v>44013</v>
      </c>
      <c r="L178" s="232">
        <v>44044</v>
      </c>
      <c r="M178" s="232">
        <v>44075</v>
      </c>
      <c r="N178" s="232">
        <v>44105</v>
      </c>
      <c r="O178" s="232">
        <v>44136</v>
      </c>
      <c r="P178" s="232">
        <v>44166</v>
      </c>
      <c r="Q178" s="232">
        <v>44197</v>
      </c>
      <c r="R178" s="232">
        <v>44228</v>
      </c>
      <c r="S178" s="232">
        <v>44256</v>
      </c>
      <c r="T178" s="232">
        <v>44287</v>
      </c>
      <c r="U178" s="232">
        <v>44317</v>
      </c>
      <c r="V178" s="232">
        <v>44348</v>
      </c>
      <c r="W178" s="232">
        <v>44378</v>
      </c>
      <c r="X178" s="232">
        <v>44409</v>
      </c>
      <c r="Y178" s="232">
        <v>44440</v>
      </c>
      <c r="Z178" s="232">
        <v>44470</v>
      </c>
      <c r="AA178" s="232">
        <v>44501</v>
      </c>
      <c r="AB178" s="232">
        <v>44531</v>
      </c>
      <c r="AC178" s="232">
        <v>44562</v>
      </c>
      <c r="AD178" s="232">
        <v>44593</v>
      </c>
      <c r="AE178" s="232">
        <v>44621</v>
      </c>
      <c r="AF178" s="232">
        <v>44652</v>
      </c>
      <c r="AG178" s="232">
        <v>44682</v>
      </c>
      <c r="AH178" s="232">
        <v>44713</v>
      </c>
      <c r="AI178" s="232">
        <v>44743</v>
      </c>
      <c r="AJ178" s="232">
        <v>44774</v>
      </c>
      <c r="AK178" s="232">
        <v>44805</v>
      </c>
      <c r="AL178" s="232">
        <v>44835</v>
      </c>
      <c r="AM178" s="232">
        <v>44866</v>
      </c>
      <c r="AN178" s="232">
        <v>44896</v>
      </c>
      <c r="AO178" s="232">
        <v>44927</v>
      </c>
      <c r="AP178" s="232">
        <v>44958</v>
      </c>
      <c r="AQ178" s="232">
        <v>44986</v>
      </c>
      <c r="AR178" s="232">
        <v>45017</v>
      </c>
      <c r="AS178" s="232">
        <v>45047</v>
      </c>
      <c r="AT178" s="232">
        <v>45078</v>
      </c>
      <c r="AU178" s="232">
        <v>45108</v>
      </c>
      <c r="AV178" s="232">
        <v>45139</v>
      </c>
      <c r="AW178" s="232">
        <v>45170</v>
      </c>
      <c r="AX178" s="232">
        <v>45200</v>
      </c>
      <c r="AY178" s="232">
        <v>45231</v>
      </c>
      <c r="AZ178" s="232">
        <v>45261</v>
      </c>
      <c r="BA178" s="232">
        <v>45292</v>
      </c>
      <c r="BB178" s="232">
        <v>45323</v>
      </c>
      <c r="BC178" s="232">
        <v>45352</v>
      </c>
      <c r="BD178" s="232">
        <v>45383</v>
      </c>
      <c r="BE178" s="232">
        <v>45413</v>
      </c>
      <c r="BF178" s="232">
        <v>45444</v>
      </c>
      <c r="BG178" s="232">
        <v>45474</v>
      </c>
      <c r="BH178" s="232">
        <v>45505</v>
      </c>
      <c r="BI178" s="232">
        <v>45536</v>
      </c>
      <c r="BJ178" s="232">
        <v>45566</v>
      </c>
      <c r="BK178" s="232">
        <v>45597</v>
      </c>
      <c r="BL178" s="232">
        <v>45627</v>
      </c>
      <c r="BM178" s="232">
        <v>45658</v>
      </c>
      <c r="BN178" s="232">
        <v>45689</v>
      </c>
      <c r="BO178" s="232">
        <v>45717</v>
      </c>
      <c r="BP178" s="232">
        <v>45748</v>
      </c>
      <c r="BQ178" s="232">
        <v>45778</v>
      </c>
      <c r="BR178" s="232">
        <v>45809</v>
      </c>
      <c r="BS178" s="232">
        <v>45839</v>
      </c>
      <c r="BT178" s="232">
        <v>45870</v>
      </c>
      <c r="BU178" s="232">
        <v>45901</v>
      </c>
      <c r="BV178" s="232">
        <v>45931</v>
      </c>
      <c r="BW178" s="232">
        <v>45962</v>
      </c>
      <c r="BX178" s="232">
        <v>45992</v>
      </c>
      <c r="BY178" s="232">
        <v>46023</v>
      </c>
      <c r="BZ178" s="232">
        <v>46054</v>
      </c>
      <c r="CA178" s="232">
        <v>46082</v>
      </c>
      <c r="CB178" s="232">
        <v>46113</v>
      </c>
      <c r="CC178" s="232">
        <v>46143</v>
      </c>
      <c r="CD178" s="232">
        <v>46174</v>
      </c>
      <c r="CE178" s="232">
        <v>46204</v>
      </c>
      <c r="CF178" s="232">
        <v>46235</v>
      </c>
      <c r="CG178" s="232">
        <v>46266</v>
      </c>
      <c r="CH178" s="232">
        <v>46296</v>
      </c>
      <c r="CI178" s="232">
        <v>46327</v>
      </c>
      <c r="CJ178" s="232">
        <v>46357</v>
      </c>
      <c r="CK178" s="232">
        <v>46388</v>
      </c>
      <c r="CL178" s="232">
        <v>46419</v>
      </c>
      <c r="CM178" s="232">
        <v>46447</v>
      </c>
      <c r="CN178" s="232">
        <v>46478</v>
      </c>
      <c r="CO178" s="232">
        <v>46508</v>
      </c>
      <c r="CP178" s="232">
        <v>46539</v>
      </c>
      <c r="CQ178" s="232">
        <v>46569</v>
      </c>
      <c r="CR178" s="232">
        <v>46600</v>
      </c>
      <c r="CS178" s="232">
        <v>46631</v>
      </c>
      <c r="CT178" s="232">
        <v>46661</v>
      </c>
      <c r="CU178" s="232">
        <v>46692</v>
      </c>
      <c r="CV178" s="248">
        <v>46722</v>
      </c>
    </row>
    <row r="179" spans="1:100" ht="16.8" customHeight="1" outlineLevel="1" x14ac:dyDescent="0.3">
      <c r="A179" s="274"/>
      <c r="B179" s="2" t="s">
        <v>58</v>
      </c>
      <c r="C179" s="61">
        <f>SUM(D179:DM179)/SUM($D179:DM179)</f>
        <v>1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f t="shared" ref="N179:N183" si="469">K173</f>
        <v>0</v>
      </c>
      <c r="O179" s="6">
        <f t="shared" ref="O179:O183" si="470">L173</f>
        <v>0</v>
      </c>
      <c r="P179" s="6">
        <f t="shared" ref="P179:P183" si="471">M173</f>
        <v>0</v>
      </c>
      <c r="Q179" s="6">
        <f t="shared" ref="Q179:Q183" si="472">N173</f>
        <v>0</v>
      </c>
      <c r="R179" s="6">
        <f t="shared" ref="R179:R183" si="473">O173</f>
        <v>0</v>
      </c>
      <c r="S179" s="6">
        <f>G153</f>
        <v>0</v>
      </c>
      <c r="T179" s="6">
        <f t="shared" ref="T179:BV183" si="474">H153</f>
        <v>0</v>
      </c>
      <c r="U179" s="6">
        <f t="shared" si="474"/>
        <v>0</v>
      </c>
      <c r="V179" s="6">
        <f t="shared" si="474"/>
        <v>0</v>
      </c>
      <c r="W179" s="6">
        <f t="shared" si="474"/>
        <v>0</v>
      </c>
      <c r="X179" s="6">
        <f t="shared" si="474"/>
        <v>0</v>
      </c>
      <c r="Y179" s="6">
        <f t="shared" si="474"/>
        <v>40000</v>
      </c>
      <c r="Z179" s="6">
        <f t="shared" si="474"/>
        <v>24000</v>
      </c>
      <c r="AA179" s="6">
        <f t="shared" si="474"/>
        <v>24000</v>
      </c>
      <c r="AB179" s="6">
        <f t="shared" si="474"/>
        <v>24000</v>
      </c>
      <c r="AC179" s="6">
        <f t="shared" si="474"/>
        <v>24000</v>
      </c>
      <c r="AD179" s="6">
        <f t="shared" si="474"/>
        <v>24000</v>
      </c>
      <c r="AE179" s="6">
        <f t="shared" si="474"/>
        <v>24000</v>
      </c>
      <c r="AF179" s="6">
        <f t="shared" si="474"/>
        <v>24000</v>
      </c>
      <c r="AG179" s="6">
        <f t="shared" si="474"/>
        <v>24000</v>
      </c>
      <c r="AH179" s="6">
        <f t="shared" si="474"/>
        <v>24000</v>
      </c>
      <c r="AI179" s="6">
        <f t="shared" si="474"/>
        <v>24000</v>
      </c>
      <c r="AJ179" s="6">
        <f t="shared" si="474"/>
        <v>24000</v>
      </c>
      <c r="AK179" s="6">
        <f t="shared" si="474"/>
        <v>24000</v>
      </c>
      <c r="AL179" s="6">
        <f t="shared" si="474"/>
        <v>24720</v>
      </c>
      <c r="AM179" s="6">
        <f t="shared" si="474"/>
        <v>24720</v>
      </c>
      <c r="AN179" s="6">
        <f t="shared" si="474"/>
        <v>24720</v>
      </c>
      <c r="AO179" s="6">
        <f t="shared" si="474"/>
        <v>24720</v>
      </c>
      <c r="AP179" s="6">
        <f t="shared" si="474"/>
        <v>24720</v>
      </c>
      <c r="AQ179" s="6">
        <f t="shared" si="474"/>
        <v>24720</v>
      </c>
      <c r="AR179" s="6">
        <f t="shared" si="474"/>
        <v>24720</v>
      </c>
      <c r="AS179" s="6">
        <f t="shared" si="474"/>
        <v>24720</v>
      </c>
      <c r="AT179" s="6">
        <f t="shared" si="474"/>
        <v>24720</v>
      </c>
      <c r="AU179" s="6">
        <f t="shared" si="474"/>
        <v>24720</v>
      </c>
      <c r="AV179" s="6">
        <f t="shared" si="474"/>
        <v>24720</v>
      </c>
      <c r="AW179" s="6">
        <f t="shared" si="474"/>
        <v>24720</v>
      </c>
      <c r="AX179" s="6">
        <f t="shared" si="474"/>
        <v>25461.600000000002</v>
      </c>
      <c r="AY179" s="6">
        <f t="shared" si="474"/>
        <v>25461.600000000002</v>
      </c>
      <c r="AZ179" s="6">
        <f t="shared" si="474"/>
        <v>25461.600000000002</v>
      </c>
      <c r="BA179" s="6">
        <f t="shared" si="474"/>
        <v>25461.600000000002</v>
      </c>
      <c r="BB179" s="6">
        <f t="shared" si="474"/>
        <v>25461.600000000002</v>
      </c>
      <c r="BC179" s="6">
        <f t="shared" si="474"/>
        <v>25461.600000000002</v>
      </c>
      <c r="BD179" s="6">
        <f t="shared" si="474"/>
        <v>25461.600000000002</v>
      </c>
      <c r="BE179" s="6">
        <f t="shared" si="474"/>
        <v>25461.600000000002</v>
      </c>
      <c r="BF179" s="6">
        <f t="shared" si="474"/>
        <v>25461.600000000002</v>
      </c>
      <c r="BG179" s="6">
        <f t="shared" si="474"/>
        <v>25461.600000000002</v>
      </c>
      <c r="BH179" s="6">
        <f t="shared" si="474"/>
        <v>25461.600000000002</v>
      </c>
      <c r="BI179" s="6">
        <f t="shared" si="474"/>
        <v>25461.600000000002</v>
      </c>
      <c r="BJ179" s="6">
        <f t="shared" si="474"/>
        <v>26225.448000000004</v>
      </c>
      <c r="BK179" s="6">
        <f t="shared" si="474"/>
        <v>26225.448000000004</v>
      </c>
      <c r="BL179" s="6">
        <f t="shared" si="474"/>
        <v>26225.448000000004</v>
      </c>
      <c r="BM179" s="6">
        <f t="shared" si="474"/>
        <v>26225.448000000004</v>
      </c>
      <c r="BN179" s="6">
        <f t="shared" si="474"/>
        <v>26225.448000000004</v>
      </c>
      <c r="BO179" s="6">
        <f t="shared" si="474"/>
        <v>26225.448000000004</v>
      </c>
      <c r="BP179" s="6">
        <f t="shared" si="474"/>
        <v>26225.448000000004</v>
      </c>
      <c r="BQ179" s="6">
        <f t="shared" si="474"/>
        <v>26225.448000000004</v>
      </c>
      <c r="BR179" s="6">
        <f t="shared" si="474"/>
        <v>26225.448000000004</v>
      </c>
      <c r="BS179" s="6">
        <f t="shared" si="474"/>
        <v>26225.448000000004</v>
      </c>
      <c r="BT179" s="6">
        <f t="shared" si="474"/>
        <v>26225.448000000004</v>
      </c>
      <c r="BU179" s="6">
        <f t="shared" si="474"/>
        <v>26225.448000000004</v>
      </c>
      <c r="BV179" s="6">
        <f t="shared" si="474"/>
        <v>27012.211440000006</v>
      </c>
      <c r="BW179" s="6">
        <f t="shared" ref="BW179:CU183" si="475">BK153</f>
        <v>27012.211440000006</v>
      </c>
      <c r="BX179" s="6">
        <f t="shared" si="475"/>
        <v>27012.211440000006</v>
      </c>
      <c r="BY179" s="6">
        <f t="shared" si="475"/>
        <v>27012.211440000006</v>
      </c>
      <c r="BZ179" s="6">
        <f t="shared" si="475"/>
        <v>27012.211440000006</v>
      </c>
      <c r="CA179" s="6">
        <f t="shared" si="475"/>
        <v>27012.211440000006</v>
      </c>
      <c r="CB179" s="6">
        <f t="shared" si="475"/>
        <v>27012.211440000006</v>
      </c>
      <c r="CC179" s="6">
        <f t="shared" si="475"/>
        <v>27012.211440000006</v>
      </c>
      <c r="CD179" s="6">
        <f t="shared" si="475"/>
        <v>27012.211440000006</v>
      </c>
      <c r="CE179" s="6">
        <f t="shared" si="475"/>
        <v>27012.211440000006</v>
      </c>
      <c r="CF179" s="6">
        <f t="shared" si="475"/>
        <v>27012.211440000006</v>
      </c>
      <c r="CG179" s="6">
        <f t="shared" si="475"/>
        <v>0</v>
      </c>
      <c r="CH179" s="6">
        <f t="shared" si="475"/>
        <v>0</v>
      </c>
      <c r="CI179" s="6">
        <f t="shared" si="475"/>
        <v>0</v>
      </c>
      <c r="CJ179" s="6">
        <f t="shared" si="475"/>
        <v>0</v>
      </c>
      <c r="CK179" s="6">
        <f t="shared" si="475"/>
        <v>0</v>
      </c>
      <c r="CL179" s="6">
        <f t="shared" si="475"/>
        <v>0</v>
      </c>
      <c r="CM179" s="6">
        <f t="shared" si="475"/>
        <v>0</v>
      </c>
      <c r="CN179" s="6">
        <f t="shared" si="475"/>
        <v>0</v>
      </c>
      <c r="CO179" s="6">
        <f t="shared" si="475"/>
        <v>0</v>
      </c>
      <c r="CP179" s="6">
        <f t="shared" si="475"/>
        <v>0</v>
      </c>
      <c r="CQ179" s="6">
        <f t="shared" si="475"/>
        <v>0</v>
      </c>
      <c r="CR179" s="6">
        <f t="shared" si="475"/>
        <v>0</v>
      </c>
      <c r="CS179" s="6">
        <f t="shared" si="475"/>
        <v>0</v>
      </c>
      <c r="CT179" s="6">
        <f t="shared" si="475"/>
        <v>0</v>
      </c>
      <c r="CU179" s="6">
        <f t="shared" si="475"/>
        <v>0</v>
      </c>
      <c r="CV179" s="7">
        <f>CJ153</f>
        <v>0</v>
      </c>
    </row>
    <row r="180" spans="1:100" ht="16.8" customHeight="1" outlineLevel="1" x14ac:dyDescent="0.3">
      <c r="A180" s="274"/>
      <c r="B180" s="5" t="s">
        <v>59</v>
      </c>
      <c r="C180" s="61">
        <f>SUM(D180:DM180)/SUM($D179:DM179)</f>
        <v>-0.51880038503121273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f t="shared" si="469"/>
        <v>0</v>
      </c>
      <c r="O180" s="6">
        <f t="shared" si="470"/>
        <v>0</v>
      </c>
      <c r="P180" s="6">
        <f t="shared" si="471"/>
        <v>0</v>
      </c>
      <c r="Q180" s="6">
        <f t="shared" si="472"/>
        <v>0</v>
      </c>
      <c r="R180" s="6">
        <f t="shared" si="473"/>
        <v>0</v>
      </c>
      <c r="S180" s="6">
        <f t="shared" ref="S180:S183" si="476">G154</f>
        <v>0</v>
      </c>
      <c r="T180" s="6">
        <f t="shared" si="474"/>
        <v>0</v>
      </c>
      <c r="U180" s="6">
        <f t="shared" si="474"/>
        <v>0</v>
      </c>
      <c r="V180" s="6">
        <f t="shared" si="474"/>
        <v>0</v>
      </c>
      <c r="W180" s="6">
        <f t="shared" si="474"/>
        <v>0</v>
      </c>
      <c r="X180" s="6">
        <f t="shared" si="474"/>
        <v>0</v>
      </c>
      <c r="Y180" s="6">
        <f t="shared" si="474"/>
        <v>-800000</v>
      </c>
      <c r="Z180" s="6">
        <f t="shared" si="474"/>
        <v>0</v>
      </c>
      <c r="AA180" s="6">
        <f t="shared" si="474"/>
        <v>0</v>
      </c>
      <c r="AB180" s="6">
        <f t="shared" si="474"/>
        <v>0</v>
      </c>
      <c r="AC180" s="6">
        <f t="shared" si="474"/>
        <v>0</v>
      </c>
      <c r="AD180" s="6">
        <f t="shared" si="474"/>
        <v>0</v>
      </c>
      <c r="AE180" s="6">
        <f t="shared" si="474"/>
        <v>0</v>
      </c>
      <c r="AF180" s="6">
        <f t="shared" si="474"/>
        <v>0</v>
      </c>
      <c r="AG180" s="6">
        <f t="shared" si="474"/>
        <v>0</v>
      </c>
      <c r="AH180" s="6">
        <f t="shared" si="474"/>
        <v>0</v>
      </c>
      <c r="AI180" s="6">
        <f t="shared" si="474"/>
        <v>0</v>
      </c>
      <c r="AJ180" s="6">
        <f t="shared" si="474"/>
        <v>0</v>
      </c>
      <c r="AK180" s="6">
        <f t="shared" si="474"/>
        <v>0</v>
      </c>
      <c r="AL180" s="6">
        <f t="shared" si="474"/>
        <v>0</v>
      </c>
      <c r="AM180" s="6">
        <f t="shared" si="474"/>
        <v>0</v>
      </c>
      <c r="AN180" s="6">
        <f t="shared" si="474"/>
        <v>0</v>
      </c>
      <c r="AO180" s="6">
        <f t="shared" si="474"/>
        <v>0</v>
      </c>
      <c r="AP180" s="6">
        <f t="shared" si="474"/>
        <v>0</v>
      </c>
      <c r="AQ180" s="6">
        <f t="shared" si="474"/>
        <v>0</v>
      </c>
      <c r="AR180" s="6">
        <f t="shared" si="474"/>
        <v>0</v>
      </c>
      <c r="AS180" s="6">
        <f t="shared" si="474"/>
        <v>0</v>
      </c>
      <c r="AT180" s="6">
        <f t="shared" si="474"/>
        <v>0</v>
      </c>
      <c r="AU180" s="6">
        <f t="shared" si="474"/>
        <v>0</v>
      </c>
      <c r="AV180" s="6">
        <f t="shared" si="474"/>
        <v>0</v>
      </c>
      <c r="AW180" s="6">
        <f t="shared" si="474"/>
        <v>0</v>
      </c>
      <c r="AX180" s="6">
        <f t="shared" si="474"/>
        <v>0</v>
      </c>
      <c r="AY180" s="6">
        <f t="shared" si="474"/>
        <v>0</v>
      </c>
      <c r="AZ180" s="6">
        <f t="shared" si="474"/>
        <v>0</v>
      </c>
      <c r="BA180" s="6">
        <f t="shared" si="474"/>
        <v>0</v>
      </c>
      <c r="BB180" s="6">
        <f t="shared" si="474"/>
        <v>0</v>
      </c>
      <c r="BC180" s="6">
        <f t="shared" si="474"/>
        <v>0</v>
      </c>
      <c r="BD180" s="6">
        <f t="shared" si="474"/>
        <v>0</v>
      </c>
      <c r="BE180" s="6">
        <f t="shared" si="474"/>
        <v>0</v>
      </c>
      <c r="BF180" s="6">
        <f t="shared" si="474"/>
        <v>0</v>
      </c>
      <c r="BG180" s="6">
        <f t="shared" si="474"/>
        <v>0</v>
      </c>
      <c r="BH180" s="6">
        <f t="shared" si="474"/>
        <v>0</v>
      </c>
      <c r="BI180" s="6">
        <f t="shared" si="474"/>
        <v>0</v>
      </c>
      <c r="BJ180" s="6">
        <f t="shared" si="474"/>
        <v>0</v>
      </c>
      <c r="BK180" s="6">
        <f t="shared" si="474"/>
        <v>0</v>
      </c>
      <c r="BL180" s="6">
        <f t="shared" si="474"/>
        <v>0</v>
      </c>
      <c r="BM180" s="6">
        <f t="shared" si="474"/>
        <v>0</v>
      </c>
      <c r="BN180" s="6">
        <f t="shared" si="474"/>
        <v>0</v>
      </c>
      <c r="BO180" s="6">
        <f t="shared" si="474"/>
        <v>0</v>
      </c>
      <c r="BP180" s="6">
        <f t="shared" si="474"/>
        <v>0</v>
      </c>
      <c r="BQ180" s="6">
        <f t="shared" si="474"/>
        <v>0</v>
      </c>
      <c r="BR180" s="6">
        <f t="shared" si="474"/>
        <v>0</v>
      </c>
      <c r="BS180" s="6">
        <f t="shared" si="474"/>
        <v>0</v>
      </c>
      <c r="BT180" s="6">
        <f t="shared" si="474"/>
        <v>0</v>
      </c>
      <c r="BU180" s="6">
        <f t="shared" si="474"/>
        <v>0</v>
      </c>
      <c r="BV180" s="6">
        <f t="shared" si="474"/>
        <v>0</v>
      </c>
      <c r="BW180" s="6">
        <f t="shared" si="475"/>
        <v>0</v>
      </c>
      <c r="BX180" s="6">
        <f t="shared" si="475"/>
        <v>0</v>
      </c>
      <c r="BY180" s="6">
        <f t="shared" si="475"/>
        <v>0</v>
      </c>
      <c r="BZ180" s="6">
        <f t="shared" si="475"/>
        <v>0</v>
      </c>
      <c r="CA180" s="6">
        <f t="shared" si="475"/>
        <v>0</v>
      </c>
      <c r="CB180" s="6">
        <f t="shared" si="475"/>
        <v>0</v>
      </c>
      <c r="CC180" s="6">
        <f t="shared" si="475"/>
        <v>0</v>
      </c>
      <c r="CD180" s="6">
        <f t="shared" si="475"/>
        <v>0</v>
      </c>
      <c r="CE180" s="6">
        <f t="shared" si="475"/>
        <v>0</v>
      </c>
      <c r="CF180" s="6">
        <f t="shared" si="475"/>
        <v>0</v>
      </c>
      <c r="CG180" s="6">
        <f t="shared" si="475"/>
        <v>0</v>
      </c>
      <c r="CH180" s="6">
        <f t="shared" si="475"/>
        <v>0</v>
      </c>
      <c r="CI180" s="6">
        <f t="shared" si="475"/>
        <v>0</v>
      </c>
      <c r="CJ180" s="6">
        <f t="shared" si="475"/>
        <v>0</v>
      </c>
      <c r="CK180" s="6">
        <f t="shared" si="475"/>
        <v>0</v>
      </c>
      <c r="CL180" s="6">
        <f t="shared" si="475"/>
        <v>0</v>
      </c>
      <c r="CM180" s="6">
        <f t="shared" si="475"/>
        <v>0</v>
      </c>
      <c r="CN180" s="6">
        <f t="shared" si="475"/>
        <v>0</v>
      </c>
      <c r="CO180" s="6">
        <f t="shared" si="475"/>
        <v>0</v>
      </c>
      <c r="CP180" s="6">
        <f t="shared" si="475"/>
        <v>0</v>
      </c>
      <c r="CQ180" s="6">
        <f t="shared" si="475"/>
        <v>0</v>
      </c>
      <c r="CR180" s="6">
        <f t="shared" si="475"/>
        <v>0</v>
      </c>
      <c r="CS180" s="6">
        <f t="shared" si="475"/>
        <v>0</v>
      </c>
      <c r="CT180" s="6">
        <f t="shared" si="475"/>
        <v>0</v>
      </c>
      <c r="CU180" s="6">
        <f t="shared" si="475"/>
        <v>0</v>
      </c>
      <c r="CV180" s="7">
        <f>CJ154</f>
        <v>0</v>
      </c>
    </row>
    <row r="181" spans="1:100" ht="16.8" customHeight="1" outlineLevel="1" x14ac:dyDescent="0.3">
      <c r="A181" s="274"/>
      <c r="B181" s="5" t="s">
        <v>60</v>
      </c>
      <c r="C181" s="61">
        <f>SUM(D181:DM181)/SUM($D179:DM179)</f>
        <v>-5.0000000000000044E-2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f t="shared" si="469"/>
        <v>0</v>
      </c>
      <c r="O181" s="6">
        <f t="shared" si="470"/>
        <v>0</v>
      </c>
      <c r="P181" s="6">
        <f t="shared" si="471"/>
        <v>0</v>
      </c>
      <c r="Q181" s="6">
        <f t="shared" si="472"/>
        <v>0</v>
      </c>
      <c r="R181" s="6">
        <f t="shared" si="473"/>
        <v>0</v>
      </c>
      <c r="S181" s="6">
        <f t="shared" si="476"/>
        <v>0</v>
      </c>
      <c r="T181" s="6">
        <f t="shared" si="474"/>
        <v>0</v>
      </c>
      <c r="U181" s="6">
        <f t="shared" si="474"/>
        <v>0</v>
      </c>
      <c r="V181" s="6">
        <f t="shared" si="474"/>
        <v>0</v>
      </c>
      <c r="W181" s="6">
        <f t="shared" si="474"/>
        <v>0</v>
      </c>
      <c r="X181" s="6">
        <f t="shared" si="474"/>
        <v>0</v>
      </c>
      <c r="Y181" s="6">
        <f t="shared" si="474"/>
        <v>-2000</v>
      </c>
      <c r="Z181" s="6">
        <f t="shared" si="474"/>
        <v>-1200</v>
      </c>
      <c r="AA181" s="6">
        <f t="shared" si="474"/>
        <v>-1200</v>
      </c>
      <c r="AB181" s="6">
        <f t="shared" si="474"/>
        <v>-1200</v>
      </c>
      <c r="AC181" s="6">
        <f t="shared" si="474"/>
        <v>-1200</v>
      </c>
      <c r="AD181" s="6">
        <f t="shared" si="474"/>
        <v>-1200</v>
      </c>
      <c r="AE181" s="6">
        <f t="shared" si="474"/>
        <v>-1200</v>
      </c>
      <c r="AF181" s="6">
        <f t="shared" si="474"/>
        <v>-1200</v>
      </c>
      <c r="AG181" s="6">
        <f t="shared" si="474"/>
        <v>-1200</v>
      </c>
      <c r="AH181" s="6">
        <f t="shared" si="474"/>
        <v>-1200</v>
      </c>
      <c r="AI181" s="6">
        <f t="shared" si="474"/>
        <v>-1200</v>
      </c>
      <c r="AJ181" s="6">
        <f t="shared" si="474"/>
        <v>-1200</v>
      </c>
      <c r="AK181" s="6">
        <f t="shared" si="474"/>
        <v>-1200</v>
      </c>
      <c r="AL181" s="6">
        <f t="shared" si="474"/>
        <v>-1236</v>
      </c>
      <c r="AM181" s="6">
        <f t="shared" si="474"/>
        <v>-1236</v>
      </c>
      <c r="AN181" s="6">
        <f t="shared" si="474"/>
        <v>-1236</v>
      </c>
      <c r="AO181" s="6">
        <f t="shared" si="474"/>
        <v>-1236</v>
      </c>
      <c r="AP181" s="6">
        <f t="shared" si="474"/>
        <v>-1236</v>
      </c>
      <c r="AQ181" s="6">
        <f t="shared" si="474"/>
        <v>-1236</v>
      </c>
      <c r="AR181" s="6">
        <f t="shared" si="474"/>
        <v>-1236</v>
      </c>
      <c r="AS181" s="6">
        <f t="shared" si="474"/>
        <v>-1236</v>
      </c>
      <c r="AT181" s="6">
        <f t="shared" si="474"/>
        <v>-1236</v>
      </c>
      <c r="AU181" s="6">
        <f t="shared" si="474"/>
        <v>-1236</v>
      </c>
      <c r="AV181" s="6">
        <f t="shared" si="474"/>
        <v>-1236</v>
      </c>
      <c r="AW181" s="6">
        <f t="shared" si="474"/>
        <v>-1236</v>
      </c>
      <c r="AX181" s="6">
        <f t="shared" si="474"/>
        <v>-1273.0800000000002</v>
      </c>
      <c r="AY181" s="6">
        <f t="shared" si="474"/>
        <v>-1273.0800000000002</v>
      </c>
      <c r="AZ181" s="6">
        <f t="shared" si="474"/>
        <v>-1273.0800000000002</v>
      </c>
      <c r="BA181" s="6">
        <f t="shared" si="474"/>
        <v>-1273.0800000000002</v>
      </c>
      <c r="BB181" s="6">
        <f t="shared" si="474"/>
        <v>-1273.0800000000002</v>
      </c>
      <c r="BC181" s="6">
        <f t="shared" si="474"/>
        <v>-1273.0800000000002</v>
      </c>
      <c r="BD181" s="6">
        <f t="shared" si="474"/>
        <v>-1273.0800000000002</v>
      </c>
      <c r="BE181" s="6">
        <f t="shared" si="474"/>
        <v>-1273.0800000000002</v>
      </c>
      <c r="BF181" s="6">
        <f t="shared" si="474"/>
        <v>-1273.0800000000002</v>
      </c>
      <c r="BG181" s="6">
        <f t="shared" si="474"/>
        <v>-1273.0800000000002</v>
      </c>
      <c r="BH181" s="6">
        <f t="shared" si="474"/>
        <v>-1273.0800000000002</v>
      </c>
      <c r="BI181" s="6">
        <f t="shared" si="474"/>
        <v>-1273.0800000000002</v>
      </c>
      <c r="BJ181" s="6">
        <f t="shared" si="474"/>
        <v>-1311.2724000000003</v>
      </c>
      <c r="BK181" s="6">
        <f t="shared" si="474"/>
        <v>-1311.2724000000003</v>
      </c>
      <c r="BL181" s="6">
        <f t="shared" si="474"/>
        <v>-1311.2724000000003</v>
      </c>
      <c r="BM181" s="6">
        <f t="shared" si="474"/>
        <v>-1311.2724000000003</v>
      </c>
      <c r="BN181" s="6">
        <f t="shared" si="474"/>
        <v>-1311.2724000000003</v>
      </c>
      <c r="BO181" s="6">
        <f t="shared" si="474"/>
        <v>-1311.2724000000003</v>
      </c>
      <c r="BP181" s="6">
        <f t="shared" si="474"/>
        <v>-1311.2724000000003</v>
      </c>
      <c r="BQ181" s="6">
        <f t="shared" si="474"/>
        <v>-1311.2724000000003</v>
      </c>
      <c r="BR181" s="6">
        <f t="shared" si="474"/>
        <v>-1311.2724000000003</v>
      </c>
      <c r="BS181" s="6">
        <f t="shared" si="474"/>
        <v>-1311.2724000000003</v>
      </c>
      <c r="BT181" s="6">
        <f t="shared" si="474"/>
        <v>-1311.2724000000003</v>
      </c>
      <c r="BU181" s="6">
        <f t="shared" si="474"/>
        <v>-1311.2724000000003</v>
      </c>
      <c r="BV181" s="6">
        <f t="shared" si="474"/>
        <v>-1350.6105720000005</v>
      </c>
      <c r="BW181" s="6">
        <f t="shared" si="475"/>
        <v>-1350.6105720000005</v>
      </c>
      <c r="BX181" s="6">
        <f t="shared" si="475"/>
        <v>-1350.6105720000005</v>
      </c>
      <c r="BY181" s="6">
        <f t="shared" si="475"/>
        <v>-1350.6105720000005</v>
      </c>
      <c r="BZ181" s="6">
        <f t="shared" si="475"/>
        <v>-1350.6105720000005</v>
      </c>
      <c r="CA181" s="6">
        <f t="shared" si="475"/>
        <v>-1350.6105720000005</v>
      </c>
      <c r="CB181" s="6">
        <f t="shared" si="475"/>
        <v>-1350.6105720000005</v>
      </c>
      <c r="CC181" s="6">
        <f t="shared" si="475"/>
        <v>-1350.6105720000005</v>
      </c>
      <c r="CD181" s="6">
        <f t="shared" si="475"/>
        <v>-1350.6105720000005</v>
      </c>
      <c r="CE181" s="6">
        <f t="shared" si="475"/>
        <v>-1350.6105720000005</v>
      </c>
      <c r="CF181" s="6">
        <f t="shared" si="475"/>
        <v>-1350.6105720000005</v>
      </c>
      <c r="CG181" s="6">
        <f t="shared" si="475"/>
        <v>0</v>
      </c>
      <c r="CH181" s="6">
        <f t="shared" si="475"/>
        <v>0</v>
      </c>
      <c r="CI181" s="6">
        <f t="shared" si="475"/>
        <v>0</v>
      </c>
      <c r="CJ181" s="6">
        <f t="shared" si="475"/>
        <v>0</v>
      </c>
      <c r="CK181" s="6">
        <f t="shared" si="475"/>
        <v>0</v>
      </c>
      <c r="CL181" s="6">
        <f t="shared" si="475"/>
        <v>0</v>
      </c>
      <c r="CM181" s="6">
        <f t="shared" si="475"/>
        <v>0</v>
      </c>
      <c r="CN181" s="6">
        <f t="shared" si="475"/>
        <v>0</v>
      </c>
      <c r="CO181" s="6">
        <f t="shared" si="475"/>
        <v>0</v>
      </c>
      <c r="CP181" s="6">
        <f t="shared" si="475"/>
        <v>0</v>
      </c>
      <c r="CQ181" s="6">
        <f t="shared" si="475"/>
        <v>0</v>
      </c>
      <c r="CR181" s="6">
        <f t="shared" si="475"/>
        <v>0</v>
      </c>
      <c r="CS181" s="6">
        <f t="shared" si="475"/>
        <v>0</v>
      </c>
      <c r="CT181" s="6">
        <f t="shared" si="475"/>
        <v>0</v>
      </c>
      <c r="CU181" s="6">
        <f t="shared" si="475"/>
        <v>0</v>
      </c>
      <c r="CV181" s="7">
        <f>CJ155</f>
        <v>0</v>
      </c>
    </row>
    <row r="182" spans="1:100" ht="16.8" customHeight="1" outlineLevel="1" x14ac:dyDescent="0.3">
      <c r="A182" s="274"/>
      <c r="B182" s="12" t="s">
        <v>61</v>
      </c>
      <c r="C182" s="61">
        <f>SUM(D182:DM182)/SUM($D179:DM179)</f>
        <v>-7.9999999999999905E-2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f t="shared" si="469"/>
        <v>0</v>
      </c>
      <c r="O182" s="6">
        <f t="shared" si="470"/>
        <v>0</v>
      </c>
      <c r="P182" s="6">
        <f t="shared" si="471"/>
        <v>0</v>
      </c>
      <c r="Q182" s="6">
        <f t="shared" si="472"/>
        <v>0</v>
      </c>
      <c r="R182" s="6">
        <f t="shared" si="473"/>
        <v>0</v>
      </c>
      <c r="S182" s="6">
        <f t="shared" si="476"/>
        <v>0</v>
      </c>
      <c r="T182" s="6">
        <f t="shared" si="474"/>
        <v>0</v>
      </c>
      <c r="U182" s="6">
        <f t="shared" si="474"/>
        <v>0</v>
      </c>
      <c r="V182" s="6">
        <f t="shared" si="474"/>
        <v>0</v>
      </c>
      <c r="W182" s="6">
        <f t="shared" si="474"/>
        <v>0</v>
      </c>
      <c r="X182" s="6">
        <f t="shared" si="474"/>
        <v>0</v>
      </c>
      <c r="Y182" s="6">
        <f t="shared" si="474"/>
        <v>-3200</v>
      </c>
      <c r="Z182" s="6">
        <f t="shared" si="474"/>
        <v>-1920</v>
      </c>
      <c r="AA182" s="6">
        <f t="shared" si="474"/>
        <v>-1920</v>
      </c>
      <c r="AB182" s="6">
        <f t="shared" si="474"/>
        <v>-1920</v>
      </c>
      <c r="AC182" s="6">
        <f t="shared" si="474"/>
        <v>-1920</v>
      </c>
      <c r="AD182" s="6">
        <f t="shared" si="474"/>
        <v>-1920</v>
      </c>
      <c r="AE182" s="6">
        <f t="shared" si="474"/>
        <v>-1920</v>
      </c>
      <c r="AF182" s="6">
        <f t="shared" si="474"/>
        <v>-1920</v>
      </c>
      <c r="AG182" s="6">
        <f t="shared" si="474"/>
        <v>-1920</v>
      </c>
      <c r="AH182" s="6">
        <f t="shared" si="474"/>
        <v>-1920</v>
      </c>
      <c r="AI182" s="6">
        <f t="shared" si="474"/>
        <v>-1920</v>
      </c>
      <c r="AJ182" s="6">
        <f t="shared" si="474"/>
        <v>-1920</v>
      </c>
      <c r="AK182" s="6">
        <f t="shared" si="474"/>
        <v>-1920</v>
      </c>
      <c r="AL182" s="6">
        <f t="shared" si="474"/>
        <v>-1977.6000000000001</v>
      </c>
      <c r="AM182" s="6">
        <f t="shared" si="474"/>
        <v>-1977.6000000000001</v>
      </c>
      <c r="AN182" s="6">
        <f t="shared" si="474"/>
        <v>-1977.6000000000001</v>
      </c>
      <c r="AO182" s="6">
        <f t="shared" si="474"/>
        <v>-1977.6000000000001</v>
      </c>
      <c r="AP182" s="6">
        <f t="shared" si="474"/>
        <v>-1977.6000000000001</v>
      </c>
      <c r="AQ182" s="6">
        <f t="shared" si="474"/>
        <v>-1977.6000000000001</v>
      </c>
      <c r="AR182" s="6">
        <f t="shared" si="474"/>
        <v>-1977.6000000000001</v>
      </c>
      <c r="AS182" s="6">
        <f t="shared" si="474"/>
        <v>-1977.6000000000001</v>
      </c>
      <c r="AT182" s="6">
        <f t="shared" si="474"/>
        <v>-1977.6000000000001</v>
      </c>
      <c r="AU182" s="6">
        <f t="shared" si="474"/>
        <v>-1977.6000000000001</v>
      </c>
      <c r="AV182" s="6">
        <f t="shared" si="474"/>
        <v>-1977.6000000000001</v>
      </c>
      <c r="AW182" s="6">
        <f t="shared" si="474"/>
        <v>-1977.6000000000001</v>
      </c>
      <c r="AX182" s="6">
        <f t="shared" si="474"/>
        <v>-2036.9280000000001</v>
      </c>
      <c r="AY182" s="6">
        <f t="shared" si="474"/>
        <v>-2036.9280000000001</v>
      </c>
      <c r="AZ182" s="6">
        <f t="shared" si="474"/>
        <v>-2036.9280000000001</v>
      </c>
      <c r="BA182" s="6">
        <f t="shared" si="474"/>
        <v>-2036.9280000000001</v>
      </c>
      <c r="BB182" s="6">
        <f t="shared" si="474"/>
        <v>-2036.9280000000001</v>
      </c>
      <c r="BC182" s="6">
        <f t="shared" si="474"/>
        <v>-2036.9280000000001</v>
      </c>
      <c r="BD182" s="6">
        <f t="shared" si="474"/>
        <v>-2036.9280000000001</v>
      </c>
      <c r="BE182" s="6">
        <f t="shared" si="474"/>
        <v>-2036.9280000000001</v>
      </c>
      <c r="BF182" s="6">
        <f t="shared" si="474"/>
        <v>-2036.9280000000001</v>
      </c>
      <c r="BG182" s="6">
        <f t="shared" si="474"/>
        <v>-2036.9280000000001</v>
      </c>
      <c r="BH182" s="6">
        <f t="shared" si="474"/>
        <v>-2036.9280000000001</v>
      </c>
      <c r="BI182" s="6">
        <f t="shared" si="474"/>
        <v>-2036.9280000000001</v>
      </c>
      <c r="BJ182" s="6">
        <f t="shared" si="474"/>
        <v>-2098.0358400000005</v>
      </c>
      <c r="BK182" s="6">
        <f t="shared" si="474"/>
        <v>-2098.0358400000005</v>
      </c>
      <c r="BL182" s="6">
        <f t="shared" si="474"/>
        <v>-2098.0358400000005</v>
      </c>
      <c r="BM182" s="6">
        <f t="shared" si="474"/>
        <v>-2098.0358400000005</v>
      </c>
      <c r="BN182" s="6">
        <f t="shared" si="474"/>
        <v>-2098.0358400000005</v>
      </c>
      <c r="BO182" s="6">
        <f t="shared" si="474"/>
        <v>-2098.0358400000005</v>
      </c>
      <c r="BP182" s="6">
        <f t="shared" si="474"/>
        <v>-2098.0358400000005</v>
      </c>
      <c r="BQ182" s="6">
        <f t="shared" si="474"/>
        <v>-2098.0358400000005</v>
      </c>
      <c r="BR182" s="6">
        <f t="shared" si="474"/>
        <v>-2098.0358400000005</v>
      </c>
      <c r="BS182" s="6">
        <f t="shared" si="474"/>
        <v>-2098.0358400000005</v>
      </c>
      <c r="BT182" s="6">
        <f t="shared" si="474"/>
        <v>-2098.0358400000005</v>
      </c>
      <c r="BU182" s="6">
        <f t="shared" si="474"/>
        <v>-2098.0358400000005</v>
      </c>
      <c r="BV182" s="6">
        <f t="shared" si="474"/>
        <v>-2160.9769152000003</v>
      </c>
      <c r="BW182" s="6">
        <f t="shared" si="475"/>
        <v>-2160.9769152000003</v>
      </c>
      <c r="BX182" s="6">
        <f t="shared" si="475"/>
        <v>-2160.9769152000003</v>
      </c>
      <c r="BY182" s="6">
        <f t="shared" si="475"/>
        <v>-2160.9769152000003</v>
      </c>
      <c r="BZ182" s="6">
        <f t="shared" si="475"/>
        <v>-2160.9769152000003</v>
      </c>
      <c r="CA182" s="6">
        <f t="shared" si="475"/>
        <v>-2160.9769152000003</v>
      </c>
      <c r="CB182" s="6">
        <f t="shared" si="475"/>
        <v>-2160.9769152000003</v>
      </c>
      <c r="CC182" s="6">
        <f t="shared" si="475"/>
        <v>-2160.9769152000003</v>
      </c>
      <c r="CD182" s="6">
        <f t="shared" si="475"/>
        <v>-2160.9769152000003</v>
      </c>
      <c r="CE182" s="6">
        <f t="shared" si="475"/>
        <v>-2160.9769152000003</v>
      </c>
      <c r="CF182" s="6">
        <f t="shared" si="475"/>
        <v>-2160.9769152000003</v>
      </c>
      <c r="CG182" s="6">
        <f t="shared" si="475"/>
        <v>0</v>
      </c>
      <c r="CH182" s="6">
        <f t="shared" si="475"/>
        <v>0</v>
      </c>
      <c r="CI182" s="6">
        <f t="shared" si="475"/>
        <v>0</v>
      </c>
      <c r="CJ182" s="6">
        <f t="shared" si="475"/>
        <v>0</v>
      </c>
      <c r="CK182" s="6">
        <f t="shared" si="475"/>
        <v>0</v>
      </c>
      <c r="CL182" s="6">
        <f t="shared" si="475"/>
        <v>0</v>
      </c>
      <c r="CM182" s="6">
        <f t="shared" si="475"/>
        <v>0</v>
      </c>
      <c r="CN182" s="6">
        <f t="shared" si="475"/>
        <v>0</v>
      </c>
      <c r="CO182" s="6">
        <f t="shared" si="475"/>
        <v>0</v>
      </c>
      <c r="CP182" s="6">
        <f t="shared" si="475"/>
        <v>0</v>
      </c>
      <c r="CQ182" s="6">
        <f t="shared" si="475"/>
        <v>0</v>
      </c>
      <c r="CR182" s="6">
        <f t="shared" si="475"/>
        <v>0</v>
      </c>
      <c r="CS182" s="6">
        <f t="shared" si="475"/>
        <v>0</v>
      </c>
      <c r="CT182" s="6">
        <f t="shared" si="475"/>
        <v>0</v>
      </c>
      <c r="CU182" s="6">
        <f t="shared" si="475"/>
        <v>0</v>
      </c>
      <c r="CV182" s="7">
        <f>CJ156</f>
        <v>0</v>
      </c>
    </row>
    <row r="183" spans="1:100" ht="16.8" customHeight="1" outlineLevel="1" thickBot="1" x14ac:dyDescent="0.35">
      <c r="A183" s="274">
        <f>NPV((1+'Budget New Projetcts'!$C$7)^(1/12)-1,'Cashflow New Projects'!D183:CV183)</f>
        <v>327554.77238657326</v>
      </c>
      <c r="B183" s="5" t="s">
        <v>62</v>
      </c>
      <c r="C183" s="61">
        <f>SUM(D183:DM183)/SUM($D179:DM179)</f>
        <v>0.35119961496878732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f t="shared" si="469"/>
        <v>0</v>
      </c>
      <c r="O183" s="6">
        <f t="shared" si="470"/>
        <v>0</v>
      </c>
      <c r="P183" s="6">
        <f t="shared" si="471"/>
        <v>0</v>
      </c>
      <c r="Q183" s="6">
        <f t="shared" si="472"/>
        <v>0</v>
      </c>
      <c r="R183" s="6">
        <f t="shared" si="473"/>
        <v>0</v>
      </c>
      <c r="S183" s="6">
        <f t="shared" si="476"/>
        <v>0</v>
      </c>
      <c r="T183" s="6">
        <f t="shared" si="474"/>
        <v>0</v>
      </c>
      <c r="U183" s="6">
        <f t="shared" si="474"/>
        <v>0</v>
      </c>
      <c r="V183" s="6">
        <f t="shared" si="474"/>
        <v>0</v>
      </c>
      <c r="W183" s="6">
        <f t="shared" si="474"/>
        <v>0</v>
      </c>
      <c r="X183" s="6">
        <f t="shared" si="474"/>
        <v>0</v>
      </c>
      <c r="Y183" s="6">
        <f t="shared" si="474"/>
        <v>-765200</v>
      </c>
      <c r="Z183" s="6">
        <f t="shared" si="474"/>
        <v>20880</v>
      </c>
      <c r="AA183" s="6">
        <f t="shared" si="474"/>
        <v>20880</v>
      </c>
      <c r="AB183" s="6">
        <f t="shared" si="474"/>
        <v>20880</v>
      </c>
      <c r="AC183" s="6">
        <f t="shared" si="474"/>
        <v>20880</v>
      </c>
      <c r="AD183" s="6">
        <f t="shared" si="474"/>
        <v>20880</v>
      </c>
      <c r="AE183" s="6">
        <f t="shared" si="474"/>
        <v>20880</v>
      </c>
      <c r="AF183" s="6">
        <f t="shared" si="474"/>
        <v>20880</v>
      </c>
      <c r="AG183" s="6">
        <f t="shared" si="474"/>
        <v>20880</v>
      </c>
      <c r="AH183" s="6">
        <f t="shared" si="474"/>
        <v>20880</v>
      </c>
      <c r="AI183" s="6">
        <f t="shared" si="474"/>
        <v>20880</v>
      </c>
      <c r="AJ183" s="6">
        <f t="shared" si="474"/>
        <v>20880</v>
      </c>
      <c r="AK183" s="6">
        <f t="shared" si="474"/>
        <v>20880</v>
      </c>
      <c r="AL183" s="6">
        <f t="shared" si="474"/>
        <v>21506.400000000001</v>
      </c>
      <c r="AM183" s="6">
        <f t="shared" si="474"/>
        <v>21506.400000000001</v>
      </c>
      <c r="AN183" s="6">
        <f t="shared" si="474"/>
        <v>21506.400000000001</v>
      </c>
      <c r="AO183" s="6">
        <f t="shared" si="474"/>
        <v>21506.400000000001</v>
      </c>
      <c r="AP183" s="6">
        <f t="shared" si="474"/>
        <v>21506.400000000001</v>
      </c>
      <c r="AQ183" s="6">
        <f t="shared" si="474"/>
        <v>21506.400000000001</v>
      </c>
      <c r="AR183" s="6">
        <f t="shared" si="474"/>
        <v>21506.400000000001</v>
      </c>
      <c r="AS183" s="6">
        <f t="shared" si="474"/>
        <v>21506.400000000001</v>
      </c>
      <c r="AT183" s="6">
        <f t="shared" si="474"/>
        <v>21506.400000000001</v>
      </c>
      <c r="AU183" s="6">
        <f t="shared" ref="AU183" si="477">AI157</f>
        <v>21506.400000000001</v>
      </c>
      <c r="AV183" s="6">
        <f t="shared" ref="AV183" si="478">AJ157</f>
        <v>21506.400000000001</v>
      </c>
      <c r="AW183" s="6">
        <f t="shared" ref="AW183" si="479">AK157</f>
        <v>21506.400000000001</v>
      </c>
      <c r="AX183" s="6">
        <f t="shared" ref="AX183" si="480">AL157</f>
        <v>22151.592000000001</v>
      </c>
      <c r="AY183" s="6">
        <f t="shared" ref="AY183" si="481">AM157</f>
        <v>22151.592000000001</v>
      </c>
      <c r="AZ183" s="6">
        <f t="shared" ref="AZ183" si="482">AN157</f>
        <v>22151.592000000001</v>
      </c>
      <c r="BA183" s="6">
        <f t="shared" ref="BA183" si="483">AO157</f>
        <v>22151.592000000001</v>
      </c>
      <c r="BB183" s="6">
        <f t="shared" ref="BB183" si="484">AP157</f>
        <v>22151.592000000001</v>
      </c>
      <c r="BC183" s="6">
        <f t="shared" ref="BC183" si="485">AQ157</f>
        <v>22151.592000000001</v>
      </c>
      <c r="BD183" s="6">
        <f t="shared" ref="BD183" si="486">AR157</f>
        <v>22151.592000000001</v>
      </c>
      <c r="BE183" s="6">
        <f t="shared" ref="BE183" si="487">AS157</f>
        <v>22151.592000000001</v>
      </c>
      <c r="BF183" s="6">
        <f t="shared" ref="BF183" si="488">AT157</f>
        <v>22151.592000000001</v>
      </c>
      <c r="BG183" s="6">
        <f t="shared" ref="BG183" si="489">AU157</f>
        <v>22151.592000000001</v>
      </c>
      <c r="BH183" s="6">
        <f t="shared" ref="BH183" si="490">AV157</f>
        <v>22151.592000000001</v>
      </c>
      <c r="BI183" s="6">
        <f t="shared" ref="BI183" si="491">AW157</f>
        <v>22151.592000000001</v>
      </c>
      <c r="BJ183" s="6">
        <f t="shared" ref="BJ183" si="492">AX157</f>
        <v>22816.139760000002</v>
      </c>
      <c r="BK183" s="6">
        <f t="shared" ref="BK183" si="493">AY157</f>
        <v>22816.139760000002</v>
      </c>
      <c r="BL183" s="6">
        <f t="shared" ref="BL183" si="494">AZ157</f>
        <v>22816.139760000002</v>
      </c>
      <c r="BM183" s="6">
        <f t="shared" ref="BM183" si="495">BA157</f>
        <v>22816.139760000002</v>
      </c>
      <c r="BN183" s="6">
        <f t="shared" ref="BN183" si="496">BB157</f>
        <v>22816.139760000002</v>
      </c>
      <c r="BO183" s="6">
        <f t="shared" ref="BO183" si="497">BC157</f>
        <v>22816.139760000002</v>
      </c>
      <c r="BP183" s="6">
        <f t="shared" ref="BP183" si="498">BD157</f>
        <v>22816.139760000002</v>
      </c>
      <c r="BQ183" s="6">
        <f t="shared" ref="BQ183" si="499">BE157</f>
        <v>22816.139760000002</v>
      </c>
      <c r="BR183" s="6">
        <f t="shared" ref="BR183" si="500">BF157</f>
        <v>22816.139760000002</v>
      </c>
      <c r="BS183" s="6">
        <f t="shared" ref="BS183" si="501">BG157</f>
        <v>22816.139760000002</v>
      </c>
      <c r="BT183" s="6">
        <f t="shared" ref="BT183" si="502">BH157</f>
        <v>22816.139760000002</v>
      </c>
      <c r="BU183" s="6">
        <f t="shared" ref="BU183" si="503">BI157</f>
        <v>22816.139760000002</v>
      </c>
      <c r="BV183" s="6">
        <f t="shared" ref="BV183" si="504">BJ157</f>
        <v>23500.623952800004</v>
      </c>
      <c r="BW183" s="6">
        <f t="shared" si="475"/>
        <v>23500.623952800004</v>
      </c>
      <c r="BX183" s="6">
        <f t="shared" si="475"/>
        <v>23500.623952800004</v>
      </c>
      <c r="BY183" s="6">
        <f t="shared" si="475"/>
        <v>23500.623952800004</v>
      </c>
      <c r="BZ183" s="6">
        <f t="shared" si="475"/>
        <v>23500.623952800004</v>
      </c>
      <c r="CA183" s="6">
        <f t="shared" si="475"/>
        <v>23500.623952800004</v>
      </c>
      <c r="CB183" s="6">
        <f t="shared" si="475"/>
        <v>23500.623952800004</v>
      </c>
      <c r="CC183" s="6">
        <f t="shared" si="475"/>
        <v>23500.623952800004</v>
      </c>
      <c r="CD183" s="6">
        <f t="shared" si="475"/>
        <v>23500.623952800004</v>
      </c>
      <c r="CE183" s="6">
        <f t="shared" si="475"/>
        <v>23500.623952800004</v>
      </c>
      <c r="CF183" s="6">
        <f t="shared" si="475"/>
        <v>23500.623952800004</v>
      </c>
      <c r="CG183" s="6">
        <f t="shared" si="475"/>
        <v>0</v>
      </c>
      <c r="CH183" s="6">
        <f t="shared" si="475"/>
        <v>0</v>
      </c>
      <c r="CI183" s="6">
        <f t="shared" si="475"/>
        <v>0</v>
      </c>
      <c r="CJ183" s="6">
        <f t="shared" si="475"/>
        <v>0</v>
      </c>
      <c r="CK183" s="6">
        <f t="shared" si="475"/>
        <v>0</v>
      </c>
      <c r="CL183" s="6">
        <f t="shared" si="475"/>
        <v>0</v>
      </c>
      <c r="CM183" s="6">
        <f t="shared" si="475"/>
        <v>0</v>
      </c>
      <c r="CN183" s="6">
        <f t="shared" si="475"/>
        <v>0</v>
      </c>
      <c r="CO183" s="6">
        <f t="shared" si="475"/>
        <v>0</v>
      </c>
      <c r="CP183" s="6">
        <f t="shared" si="475"/>
        <v>0</v>
      </c>
      <c r="CQ183" s="6">
        <f t="shared" si="475"/>
        <v>0</v>
      </c>
      <c r="CR183" s="6">
        <f t="shared" si="475"/>
        <v>0</v>
      </c>
      <c r="CS183" s="6">
        <f t="shared" si="475"/>
        <v>0</v>
      </c>
      <c r="CT183" s="6">
        <f t="shared" si="475"/>
        <v>0</v>
      </c>
      <c r="CU183" s="6">
        <f t="shared" si="475"/>
        <v>0</v>
      </c>
      <c r="CV183" s="7">
        <f>CJ157</f>
        <v>0</v>
      </c>
    </row>
    <row r="184" spans="1:100" ht="16.8" customHeight="1" outlineLevel="1" thickBot="1" x14ac:dyDescent="0.35">
      <c r="A184" s="274"/>
      <c r="B184" s="230" t="s">
        <v>132</v>
      </c>
      <c r="C184" s="231"/>
      <c r="D184" s="231" t="s">
        <v>63</v>
      </c>
      <c r="E184" s="232">
        <v>43831</v>
      </c>
      <c r="F184" s="232">
        <v>43862</v>
      </c>
      <c r="G184" s="232">
        <v>43891</v>
      </c>
      <c r="H184" s="232">
        <v>43922</v>
      </c>
      <c r="I184" s="232">
        <v>43952</v>
      </c>
      <c r="J184" s="232">
        <v>43983</v>
      </c>
      <c r="K184" s="232">
        <v>44013</v>
      </c>
      <c r="L184" s="232">
        <v>44044</v>
      </c>
      <c r="M184" s="232">
        <v>44075</v>
      </c>
      <c r="N184" s="232">
        <v>44105</v>
      </c>
      <c r="O184" s="232">
        <v>44136</v>
      </c>
      <c r="P184" s="232">
        <v>44166</v>
      </c>
      <c r="Q184" s="232">
        <v>44197</v>
      </c>
      <c r="R184" s="232">
        <v>44228</v>
      </c>
      <c r="S184" s="232">
        <v>44256</v>
      </c>
      <c r="T184" s="232">
        <v>44287</v>
      </c>
      <c r="U184" s="232">
        <v>44317</v>
      </c>
      <c r="V184" s="232">
        <v>44348</v>
      </c>
      <c r="W184" s="232">
        <v>44378</v>
      </c>
      <c r="X184" s="232">
        <v>44409</v>
      </c>
      <c r="Y184" s="232">
        <v>44440</v>
      </c>
      <c r="Z184" s="232">
        <v>44470</v>
      </c>
      <c r="AA184" s="232">
        <v>44501</v>
      </c>
      <c r="AB184" s="232">
        <v>44531</v>
      </c>
      <c r="AC184" s="232">
        <v>44562</v>
      </c>
      <c r="AD184" s="232">
        <v>44593</v>
      </c>
      <c r="AE184" s="232">
        <v>44621</v>
      </c>
      <c r="AF184" s="232">
        <v>44652</v>
      </c>
      <c r="AG184" s="232">
        <v>44682</v>
      </c>
      <c r="AH184" s="232">
        <v>44713</v>
      </c>
      <c r="AI184" s="232">
        <v>44743</v>
      </c>
      <c r="AJ184" s="232">
        <v>44774</v>
      </c>
      <c r="AK184" s="232">
        <v>44805</v>
      </c>
      <c r="AL184" s="232">
        <v>44835</v>
      </c>
      <c r="AM184" s="232">
        <v>44866</v>
      </c>
      <c r="AN184" s="232">
        <v>44896</v>
      </c>
      <c r="AO184" s="232">
        <v>44927</v>
      </c>
      <c r="AP184" s="232">
        <v>44958</v>
      </c>
      <c r="AQ184" s="232">
        <v>44986</v>
      </c>
      <c r="AR184" s="232">
        <v>45017</v>
      </c>
      <c r="AS184" s="232">
        <v>45047</v>
      </c>
      <c r="AT184" s="232">
        <v>45078</v>
      </c>
      <c r="AU184" s="232">
        <v>45108</v>
      </c>
      <c r="AV184" s="232">
        <v>45139</v>
      </c>
      <c r="AW184" s="232">
        <v>45170</v>
      </c>
      <c r="AX184" s="232">
        <v>45200</v>
      </c>
      <c r="AY184" s="232">
        <v>45231</v>
      </c>
      <c r="AZ184" s="232">
        <v>45261</v>
      </c>
      <c r="BA184" s="232">
        <v>45292</v>
      </c>
      <c r="BB184" s="232">
        <v>45323</v>
      </c>
      <c r="BC184" s="232">
        <v>45352</v>
      </c>
      <c r="BD184" s="232">
        <v>45383</v>
      </c>
      <c r="BE184" s="232">
        <v>45413</v>
      </c>
      <c r="BF184" s="232">
        <v>45444</v>
      </c>
      <c r="BG184" s="232">
        <v>45474</v>
      </c>
      <c r="BH184" s="232">
        <v>45505</v>
      </c>
      <c r="BI184" s="232">
        <v>45536</v>
      </c>
      <c r="BJ184" s="232">
        <v>45566</v>
      </c>
      <c r="BK184" s="232">
        <v>45597</v>
      </c>
      <c r="BL184" s="232">
        <v>45627</v>
      </c>
      <c r="BM184" s="232">
        <v>45658</v>
      </c>
      <c r="BN184" s="232">
        <v>45689</v>
      </c>
      <c r="BO184" s="232">
        <v>45717</v>
      </c>
      <c r="BP184" s="232">
        <v>45748</v>
      </c>
      <c r="BQ184" s="232">
        <v>45778</v>
      </c>
      <c r="BR184" s="232">
        <v>45809</v>
      </c>
      <c r="BS184" s="232">
        <v>45839</v>
      </c>
      <c r="BT184" s="232">
        <v>45870</v>
      </c>
      <c r="BU184" s="232">
        <v>45901</v>
      </c>
      <c r="BV184" s="232">
        <v>45931</v>
      </c>
      <c r="BW184" s="232">
        <v>45962</v>
      </c>
      <c r="BX184" s="232">
        <v>45992</v>
      </c>
      <c r="BY184" s="232">
        <v>46023</v>
      </c>
      <c r="BZ184" s="232">
        <v>46054</v>
      </c>
      <c r="CA184" s="232">
        <v>46082</v>
      </c>
      <c r="CB184" s="232">
        <v>46113</v>
      </c>
      <c r="CC184" s="232">
        <v>46143</v>
      </c>
      <c r="CD184" s="232">
        <v>46174</v>
      </c>
      <c r="CE184" s="232">
        <v>46204</v>
      </c>
      <c r="CF184" s="232">
        <v>46235</v>
      </c>
      <c r="CG184" s="232">
        <v>46266</v>
      </c>
      <c r="CH184" s="232">
        <v>46296</v>
      </c>
      <c r="CI184" s="232">
        <v>46327</v>
      </c>
      <c r="CJ184" s="232">
        <v>46357</v>
      </c>
      <c r="CK184" s="232">
        <v>46388</v>
      </c>
      <c r="CL184" s="232">
        <v>46419</v>
      </c>
      <c r="CM184" s="232">
        <v>46447</v>
      </c>
      <c r="CN184" s="232">
        <v>46478</v>
      </c>
      <c r="CO184" s="232">
        <v>46508</v>
      </c>
      <c r="CP184" s="232">
        <v>46539</v>
      </c>
      <c r="CQ184" s="232">
        <v>46569</v>
      </c>
      <c r="CR184" s="232">
        <v>46600</v>
      </c>
      <c r="CS184" s="232">
        <v>46631</v>
      </c>
      <c r="CT184" s="232">
        <v>46661</v>
      </c>
      <c r="CU184" s="232">
        <v>46692</v>
      </c>
      <c r="CV184" s="248">
        <v>46722</v>
      </c>
    </row>
    <row r="185" spans="1:100" ht="16.8" customHeight="1" outlineLevel="1" x14ac:dyDescent="0.3">
      <c r="A185" s="274"/>
      <c r="B185" s="2" t="s">
        <v>58</v>
      </c>
      <c r="C185" s="61">
        <f>SUM(D185:DM185)/SUM($D185:DM185)</f>
        <v>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f t="shared" ref="Q185:R189" si="505">N179</f>
        <v>0</v>
      </c>
      <c r="R185" s="6">
        <f t="shared" si="505"/>
        <v>0</v>
      </c>
      <c r="S185" s="6">
        <f>G159</f>
        <v>0</v>
      </c>
      <c r="T185" s="6">
        <f t="shared" ref="T185:BV189" si="506">H159</f>
        <v>0</v>
      </c>
      <c r="U185" s="6">
        <f t="shared" si="506"/>
        <v>0</v>
      </c>
      <c r="V185" s="6">
        <f t="shared" si="506"/>
        <v>0</v>
      </c>
      <c r="W185" s="6">
        <f t="shared" si="506"/>
        <v>0</v>
      </c>
      <c r="X185" s="6">
        <f t="shared" si="506"/>
        <v>0</v>
      </c>
      <c r="Y185" s="6">
        <f t="shared" si="506"/>
        <v>0</v>
      </c>
      <c r="Z185" s="6">
        <f t="shared" si="506"/>
        <v>0</v>
      </c>
      <c r="AA185" s="6">
        <f t="shared" si="506"/>
        <v>0</v>
      </c>
      <c r="AB185" s="6">
        <f t="shared" si="506"/>
        <v>40000</v>
      </c>
      <c r="AC185" s="6">
        <f t="shared" si="506"/>
        <v>24000</v>
      </c>
      <c r="AD185" s="6">
        <f t="shared" si="506"/>
        <v>24000</v>
      </c>
      <c r="AE185" s="6">
        <f t="shared" si="506"/>
        <v>24000</v>
      </c>
      <c r="AF185" s="6">
        <f t="shared" si="506"/>
        <v>24000</v>
      </c>
      <c r="AG185" s="6">
        <f t="shared" si="506"/>
        <v>24000</v>
      </c>
      <c r="AH185" s="6">
        <f t="shared" si="506"/>
        <v>24000</v>
      </c>
      <c r="AI185" s="6">
        <f t="shared" si="506"/>
        <v>24000</v>
      </c>
      <c r="AJ185" s="6">
        <f t="shared" si="506"/>
        <v>24000</v>
      </c>
      <c r="AK185" s="6">
        <f t="shared" si="506"/>
        <v>24000</v>
      </c>
      <c r="AL185" s="6">
        <f t="shared" si="506"/>
        <v>24000</v>
      </c>
      <c r="AM185" s="6">
        <f t="shared" si="506"/>
        <v>24000</v>
      </c>
      <c r="AN185" s="6">
        <f t="shared" si="506"/>
        <v>24000</v>
      </c>
      <c r="AO185" s="6">
        <f t="shared" si="506"/>
        <v>24720</v>
      </c>
      <c r="AP185" s="6">
        <f t="shared" si="506"/>
        <v>24720</v>
      </c>
      <c r="AQ185" s="6">
        <f t="shared" si="506"/>
        <v>24720</v>
      </c>
      <c r="AR185" s="6">
        <f t="shared" si="506"/>
        <v>24720</v>
      </c>
      <c r="AS185" s="6">
        <f t="shared" si="506"/>
        <v>24720</v>
      </c>
      <c r="AT185" s="6">
        <f t="shared" si="506"/>
        <v>24720</v>
      </c>
      <c r="AU185" s="6">
        <f t="shared" si="506"/>
        <v>24720</v>
      </c>
      <c r="AV185" s="6">
        <f t="shared" si="506"/>
        <v>24720</v>
      </c>
      <c r="AW185" s="6">
        <f t="shared" si="506"/>
        <v>24720</v>
      </c>
      <c r="AX185" s="6">
        <f t="shared" si="506"/>
        <v>24720</v>
      </c>
      <c r="AY185" s="6">
        <f t="shared" si="506"/>
        <v>24720</v>
      </c>
      <c r="AZ185" s="6">
        <f t="shared" si="506"/>
        <v>24720</v>
      </c>
      <c r="BA185" s="6">
        <f t="shared" si="506"/>
        <v>25461.600000000002</v>
      </c>
      <c r="BB185" s="6">
        <f t="shared" si="506"/>
        <v>25461.600000000002</v>
      </c>
      <c r="BC185" s="6">
        <f t="shared" si="506"/>
        <v>25461.600000000002</v>
      </c>
      <c r="BD185" s="6">
        <f t="shared" si="506"/>
        <v>25461.600000000002</v>
      </c>
      <c r="BE185" s="6">
        <f t="shared" si="506"/>
        <v>25461.600000000002</v>
      </c>
      <c r="BF185" s="6">
        <f t="shared" si="506"/>
        <v>25461.600000000002</v>
      </c>
      <c r="BG185" s="6">
        <f t="shared" si="506"/>
        <v>25461.600000000002</v>
      </c>
      <c r="BH185" s="6">
        <f t="shared" si="506"/>
        <v>25461.600000000002</v>
      </c>
      <c r="BI185" s="6">
        <f t="shared" si="506"/>
        <v>25461.600000000002</v>
      </c>
      <c r="BJ185" s="6">
        <f t="shared" si="506"/>
        <v>25461.600000000002</v>
      </c>
      <c r="BK185" s="6">
        <f t="shared" si="506"/>
        <v>25461.600000000002</v>
      </c>
      <c r="BL185" s="6">
        <f t="shared" si="506"/>
        <v>25461.600000000002</v>
      </c>
      <c r="BM185" s="6">
        <f t="shared" si="506"/>
        <v>26225.448000000004</v>
      </c>
      <c r="BN185" s="6">
        <f t="shared" si="506"/>
        <v>26225.448000000004</v>
      </c>
      <c r="BO185" s="6">
        <f t="shared" si="506"/>
        <v>26225.448000000004</v>
      </c>
      <c r="BP185" s="6">
        <f t="shared" si="506"/>
        <v>26225.448000000004</v>
      </c>
      <c r="BQ185" s="6">
        <f t="shared" si="506"/>
        <v>26225.448000000004</v>
      </c>
      <c r="BR185" s="6">
        <f t="shared" si="506"/>
        <v>26225.448000000004</v>
      </c>
      <c r="BS185" s="6">
        <f t="shared" si="506"/>
        <v>26225.448000000004</v>
      </c>
      <c r="BT185" s="6">
        <f t="shared" si="506"/>
        <v>26225.448000000004</v>
      </c>
      <c r="BU185" s="6">
        <f t="shared" si="506"/>
        <v>26225.448000000004</v>
      </c>
      <c r="BV185" s="6">
        <f t="shared" si="506"/>
        <v>26225.448000000004</v>
      </c>
      <c r="BW185" s="6">
        <f t="shared" ref="BW185:CU189" si="507">BK159</f>
        <v>26225.448000000004</v>
      </c>
      <c r="BX185" s="6">
        <f t="shared" si="507"/>
        <v>26225.448000000004</v>
      </c>
      <c r="BY185" s="6">
        <f t="shared" si="507"/>
        <v>27012.211440000006</v>
      </c>
      <c r="BZ185" s="6">
        <f t="shared" si="507"/>
        <v>27012.211440000006</v>
      </c>
      <c r="CA185" s="6">
        <f t="shared" si="507"/>
        <v>27012.211440000006</v>
      </c>
      <c r="CB185" s="6">
        <f t="shared" si="507"/>
        <v>27012.211440000006</v>
      </c>
      <c r="CC185" s="6">
        <f t="shared" si="507"/>
        <v>27012.211440000006</v>
      </c>
      <c r="CD185" s="6">
        <f t="shared" si="507"/>
        <v>27012.211440000006</v>
      </c>
      <c r="CE185" s="6">
        <f t="shared" si="507"/>
        <v>27012.211440000006</v>
      </c>
      <c r="CF185" s="6">
        <f t="shared" si="507"/>
        <v>27012.211440000006</v>
      </c>
      <c r="CG185" s="6">
        <f t="shared" si="507"/>
        <v>27012.211440000006</v>
      </c>
      <c r="CH185" s="6">
        <f t="shared" si="507"/>
        <v>27012.211440000006</v>
      </c>
      <c r="CI185" s="6">
        <f t="shared" si="507"/>
        <v>27012.211440000006</v>
      </c>
      <c r="CJ185" s="6">
        <f t="shared" si="507"/>
        <v>0</v>
      </c>
      <c r="CK185" s="6">
        <f t="shared" si="507"/>
        <v>0</v>
      </c>
      <c r="CL185" s="6">
        <f t="shared" si="507"/>
        <v>0</v>
      </c>
      <c r="CM185" s="6">
        <f t="shared" si="507"/>
        <v>0</v>
      </c>
      <c r="CN185" s="6">
        <f t="shared" si="507"/>
        <v>0</v>
      </c>
      <c r="CO185" s="6">
        <f t="shared" si="507"/>
        <v>0</v>
      </c>
      <c r="CP185" s="6">
        <f t="shared" si="507"/>
        <v>0</v>
      </c>
      <c r="CQ185" s="6">
        <f t="shared" si="507"/>
        <v>0</v>
      </c>
      <c r="CR185" s="6">
        <f t="shared" si="507"/>
        <v>0</v>
      </c>
      <c r="CS185" s="6">
        <f t="shared" si="507"/>
        <v>0</v>
      </c>
      <c r="CT185" s="6">
        <f t="shared" si="507"/>
        <v>0</v>
      </c>
      <c r="CU185" s="6">
        <f t="shared" si="507"/>
        <v>0</v>
      </c>
      <c r="CV185" s="7">
        <f>CJ159</f>
        <v>0</v>
      </c>
    </row>
    <row r="186" spans="1:100" ht="16.8" customHeight="1" outlineLevel="1" x14ac:dyDescent="0.3">
      <c r="A186" s="274"/>
      <c r="B186" s="5" t="s">
        <v>59</v>
      </c>
      <c r="C186" s="61">
        <f>SUM(D186:DM186)/SUM($D185:DM185)</f>
        <v>-0.51880038503121273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f t="shared" si="505"/>
        <v>0</v>
      </c>
      <c r="R186" s="6">
        <f t="shared" si="505"/>
        <v>0</v>
      </c>
      <c r="S186" s="6">
        <f t="shared" ref="S186:S189" si="508">G160</f>
        <v>0</v>
      </c>
      <c r="T186" s="6">
        <f t="shared" si="506"/>
        <v>0</v>
      </c>
      <c r="U186" s="6">
        <f t="shared" si="506"/>
        <v>0</v>
      </c>
      <c r="V186" s="6">
        <f t="shared" si="506"/>
        <v>0</v>
      </c>
      <c r="W186" s="6">
        <f t="shared" si="506"/>
        <v>0</v>
      </c>
      <c r="X186" s="6">
        <f t="shared" si="506"/>
        <v>0</v>
      </c>
      <c r="Y186" s="6">
        <f t="shared" si="506"/>
        <v>0</v>
      </c>
      <c r="Z186" s="6">
        <f t="shared" si="506"/>
        <v>0</v>
      </c>
      <c r="AA186" s="6">
        <f t="shared" si="506"/>
        <v>0</v>
      </c>
      <c r="AB186" s="6">
        <f t="shared" si="506"/>
        <v>-800000</v>
      </c>
      <c r="AC186" s="6">
        <f t="shared" si="506"/>
        <v>0</v>
      </c>
      <c r="AD186" s="6">
        <f t="shared" si="506"/>
        <v>0</v>
      </c>
      <c r="AE186" s="6">
        <f t="shared" si="506"/>
        <v>0</v>
      </c>
      <c r="AF186" s="6">
        <f t="shared" si="506"/>
        <v>0</v>
      </c>
      <c r="AG186" s="6">
        <f t="shared" si="506"/>
        <v>0</v>
      </c>
      <c r="AH186" s="6">
        <f t="shared" si="506"/>
        <v>0</v>
      </c>
      <c r="AI186" s="6">
        <f t="shared" si="506"/>
        <v>0</v>
      </c>
      <c r="AJ186" s="6">
        <f t="shared" si="506"/>
        <v>0</v>
      </c>
      <c r="AK186" s="6">
        <f t="shared" si="506"/>
        <v>0</v>
      </c>
      <c r="AL186" s="6">
        <f t="shared" si="506"/>
        <v>0</v>
      </c>
      <c r="AM186" s="6">
        <f t="shared" si="506"/>
        <v>0</v>
      </c>
      <c r="AN186" s="6">
        <f t="shared" si="506"/>
        <v>0</v>
      </c>
      <c r="AO186" s="6">
        <f t="shared" si="506"/>
        <v>0</v>
      </c>
      <c r="AP186" s="6">
        <f t="shared" si="506"/>
        <v>0</v>
      </c>
      <c r="AQ186" s="6">
        <f t="shared" si="506"/>
        <v>0</v>
      </c>
      <c r="AR186" s="6">
        <f t="shared" si="506"/>
        <v>0</v>
      </c>
      <c r="AS186" s="6">
        <f t="shared" si="506"/>
        <v>0</v>
      </c>
      <c r="AT186" s="6">
        <f t="shared" si="506"/>
        <v>0</v>
      </c>
      <c r="AU186" s="6">
        <f t="shared" si="506"/>
        <v>0</v>
      </c>
      <c r="AV186" s="6">
        <f t="shared" si="506"/>
        <v>0</v>
      </c>
      <c r="AW186" s="6">
        <f t="shared" si="506"/>
        <v>0</v>
      </c>
      <c r="AX186" s="6">
        <f t="shared" si="506"/>
        <v>0</v>
      </c>
      <c r="AY186" s="6">
        <f t="shared" si="506"/>
        <v>0</v>
      </c>
      <c r="AZ186" s="6">
        <f t="shared" si="506"/>
        <v>0</v>
      </c>
      <c r="BA186" s="6">
        <f t="shared" si="506"/>
        <v>0</v>
      </c>
      <c r="BB186" s="6">
        <f t="shared" si="506"/>
        <v>0</v>
      </c>
      <c r="BC186" s="6">
        <f t="shared" si="506"/>
        <v>0</v>
      </c>
      <c r="BD186" s="6">
        <f t="shared" si="506"/>
        <v>0</v>
      </c>
      <c r="BE186" s="6">
        <f t="shared" si="506"/>
        <v>0</v>
      </c>
      <c r="BF186" s="6">
        <f t="shared" si="506"/>
        <v>0</v>
      </c>
      <c r="BG186" s="6">
        <f t="shared" si="506"/>
        <v>0</v>
      </c>
      <c r="BH186" s="6">
        <f t="shared" si="506"/>
        <v>0</v>
      </c>
      <c r="BI186" s="6">
        <f t="shared" si="506"/>
        <v>0</v>
      </c>
      <c r="BJ186" s="6">
        <f t="shared" si="506"/>
        <v>0</v>
      </c>
      <c r="BK186" s="6">
        <f t="shared" si="506"/>
        <v>0</v>
      </c>
      <c r="BL186" s="6">
        <f t="shared" si="506"/>
        <v>0</v>
      </c>
      <c r="BM186" s="6">
        <f t="shared" si="506"/>
        <v>0</v>
      </c>
      <c r="BN186" s="6">
        <f t="shared" si="506"/>
        <v>0</v>
      </c>
      <c r="BO186" s="6">
        <f t="shared" si="506"/>
        <v>0</v>
      </c>
      <c r="BP186" s="6">
        <f t="shared" si="506"/>
        <v>0</v>
      </c>
      <c r="BQ186" s="6">
        <f t="shared" si="506"/>
        <v>0</v>
      </c>
      <c r="BR186" s="6">
        <f t="shared" si="506"/>
        <v>0</v>
      </c>
      <c r="BS186" s="6">
        <f t="shared" si="506"/>
        <v>0</v>
      </c>
      <c r="BT186" s="6">
        <f t="shared" si="506"/>
        <v>0</v>
      </c>
      <c r="BU186" s="6">
        <f t="shared" si="506"/>
        <v>0</v>
      </c>
      <c r="BV186" s="6">
        <f t="shared" si="506"/>
        <v>0</v>
      </c>
      <c r="BW186" s="6">
        <f t="shared" si="507"/>
        <v>0</v>
      </c>
      <c r="BX186" s="6">
        <f t="shared" si="507"/>
        <v>0</v>
      </c>
      <c r="BY186" s="6">
        <f t="shared" si="507"/>
        <v>0</v>
      </c>
      <c r="BZ186" s="6">
        <f t="shared" si="507"/>
        <v>0</v>
      </c>
      <c r="CA186" s="6">
        <f t="shared" si="507"/>
        <v>0</v>
      </c>
      <c r="CB186" s="6">
        <f t="shared" si="507"/>
        <v>0</v>
      </c>
      <c r="CC186" s="6">
        <f t="shared" si="507"/>
        <v>0</v>
      </c>
      <c r="CD186" s="6">
        <f t="shared" si="507"/>
        <v>0</v>
      </c>
      <c r="CE186" s="6">
        <f t="shared" si="507"/>
        <v>0</v>
      </c>
      <c r="CF186" s="6">
        <f t="shared" si="507"/>
        <v>0</v>
      </c>
      <c r="CG186" s="6">
        <f t="shared" si="507"/>
        <v>0</v>
      </c>
      <c r="CH186" s="6">
        <f t="shared" si="507"/>
        <v>0</v>
      </c>
      <c r="CI186" s="6">
        <f t="shared" si="507"/>
        <v>0</v>
      </c>
      <c r="CJ186" s="6">
        <f t="shared" si="507"/>
        <v>0</v>
      </c>
      <c r="CK186" s="6">
        <f t="shared" si="507"/>
        <v>0</v>
      </c>
      <c r="CL186" s="6">
        <f t="shared" si="507"/>
        <v>0</v>
      </c>
      <c r="CM186" s="6">
        <f t="shared" si="507"/>
        <v>0</v>
      </c>
      <c r="CN186" s="6">
        <f t="shared" si="507"/>
        <v>0</v>
      </c>
      <c r="CO186" s="6">
        <f t="shared" si="507"/>
        <v>0</v>
      </c>
      <c r="CP186" s="6">
        <f t="shared" si="507"/>
        <v>0</v>
      </c>
      <c r="CQ186" s="6">
        <f t="shared" si="507"/>
        <v>0</v>
      </c>
      <c r="CR186" s="6">
        <f t="shared" si="507"/>
        <v>0</v>
      </c>
      <c r="CS186" s="6">
        <f t="shared" si="507"/>
        <v>0</v>
      </c>
      <c r="CT186" s="6">
        <f t="shared" si="507"/>
        <v>0</v>
      </c>
      <c r="CU186" s="6">
        <f t="shared" si="507"/>
        <v>0</v>
      </c>
      <c r="CV186" s="7">
        <f>CJ160</f>
        <v>0</v>
      </c>
    </row>
    <row r="187" spans="1:100" ht="16.8" customHeight="1" outlineLevel="1" x14ac:dyDescent="0.3">
      <c r="A187" s="274"/>
      <c r="B187" s="5" t="s">
        <v>60</v>
      </c>
      <c r="C187" s="61">
        <f>SUM(D187:DM187)/SUM($D185:DM185)</f>
        <v>-5.0000000000000044E-2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f t="shared" si="505"/>
        <v>0</v>
      </c>
      <c r="R187" s="6">
        <f t="shared" si="505"/>
        <v>0</v>
      </c>
      <c r="S187" s="6">
        <f t="shared" si="508"/>
        <v>0</v>
      </c>
      <c r="T187" s="6">
        <f t="shared" si="506"/>
        <v>0</v>
      </c>
      <c r="U187" s="6">
        <f t="shared" si="506"/>
        <v>0</v>
      </c>
      <c r="V187" s="6">
        <f t="shared" si="506"/>
        <v>0</v>
      </c>
      <c r="W187" s="6">
        <f t="shared" si="506"/>
        <v>0</v>
      </c>
      <c r="X187" s="6">
        <f t="shared" si="506"/>
        <v>0</v>
      </c>
      <c r="Y187" s="6">
        <f t="shared" si="506"/>
        <v>0</v>
      </c>
      <c r="Z187" s="6">
        <f t="shared" si="506"/>
        <v>0</v>
      </c>
      <c r="AA187" s="6">
        <f t="shared" si="506"/>
        <v>0</v>
      </c>
      <c r="AB187" s="6">
        <f t="shared" si="506"/>
        <v>-2000</v>
      </c>
      <c r="AC187" s="6">
        <f t="shared" si="506"/>
        <v>-1200</v>
      </c>
      <c r="AD187" s="6">
        <f t="shared" si="506"/>
        <v>-1200</v>
      </c>
      <c r="AE187" s="6">
        <f t="shared" si="506"/>
        <v>-1200</v>
      </c>
      <c r="AF187" s="6">
        <f t="shared" si="506"/>
        <v>-1200</v>
      </c>
      <c r="AG187" s="6">
        <f t="shared" si="506"/>
        <v>-1200</v>
      </c>
      <c r="AH187" s="6">
        <f t="shared" si="506"/>
        <v>-1200</v>
      </c>
      <c r="AI187" s="6">
        <f t="shared" si="506"/>
        <v>-1200</v>
      </c>
      <c r="AJ187" s="6">
        <f t="shared" si="506"/>
        <v>-1200</v>
      </c>
      <c r="AK187" s="6">
        <f t="shared" si="506"/>
        <v>-1200</v>
      </c>
      <c r="AL187" s="6">
        <f t="shared" si="506"/>
        <v>-1200</v>
      </c>
      <c r="AM187" s="6">
        <f t="shared" si="506"/>
        <v>-1200</v>
      </c>
      <c r="AN187" s="6">
        <f t="shared" si="506"/>
        <v>-1200</v>
      </c>
      <c r="AO187" s="6">
        <f t="shared" si="506"/>
        <v>-1236</v>
      </c>
      <c r="AP187" s="6">
        <f t="shared" si="506"/>
        <v>-1236</v>
      </c>
      <c r="AQ187" s="6">
        <f t="shared" si="506"/>
        <v>-1236</v>
      </c>
      <c r="AR187" s="6">
        <f t="shared" si="506"/>
        <v>-1236</v>
      </c>
      <c r="AS187" s="6">
        <f t="shared" si="506"/>
        <v>-1236</v>
      </c>
      <c r="AT187" s="6">
        <f t="shared" si="506"/>
        <v>-1236</v>
      </c>
      <c r="AU187" s="6">
        <f t="shared" si="506"/>
        <v>-1236</v>
      </c>
      <c r="AV187" s="6">
        <f t="shared" si="506"/>
        <v>-1236</v>
      </c>
      <c r="AW187" s="6">
        <f t="shared" si="506"/>
        <v>-1236</v>
      </c>
      <c r="AX187" s="6">
        <f t="shared" si="506"/>
        <v>-1236</v>
      </c>
      <c r="AY187" s="6">
        <f t="shared" si="506"/>
        <v>-1236</v>
      </c>
      <c r="AZ187" s="6">
        <f t="shared" si="506"/>
        <v>-1236</v>
      </c>
      <c r="BA187" s="6">
        <f t="shared" si="506"/>
        <v>-1273.0800000000002</v>
      </c>
      <c r="BB187" s="6">
        <f t="shared" si="506"/>
        <v>-1273.0800000000002</v>
      </c>
      <c r="BC187" s="6">
        <f t="shared" si="506"/>
        <v>-1273.0800000000002</v>
      </c>
      <c r="BD187" s="6">
        <f t="shared" si="506"/>
        <v>-1273.0800000000002</v>
      </c>
      <c r="BE187" s="6">
        <f t="shared" si="506"/>
        <v>-1273.0800000000002</v>
      </c>
      <c r="BF187" s="6">
        <f t="shared" si="506"/>
        <v>-1273.0800000000002</v>
      </c>
      <c r="BG187" s="6">
        <f t="shared" si="506"/>
        <v>-1273.0800000000002</v>
      </c>
      <c r="BH187" s="6">
        <f t="shared" si="506"/>
        <v>-1273.0800000000002</v>
      </c>
      <c r="BI187" s="6">
        <f t="shared" si="506"/>
        <v>-1273.0800000000002</v>
      </c>
      <c r="BJ187" s="6">
        <f t="shared" si="506"/>
        <v>-1273.0800000000002</v>
      </c>
      <c r="BK187" s="6">
        <f t="shared" si="506"/>
        <v>-1273.0800000000002</v>
      </c>
      <c r="BL187" s="6">
        <f t="shared" si="506"/>
        <v>-1273.0800000000002</v>
      </c>
      <c r="BM187" s="6">
        <f t="shared" si="506"/>
        <v>-1311.2724000000003</v>
      </c>
      <c r="BN187" s="6">
        <f t="shared" si="506"/>
        <v>-1311.2724000000003</v>
      </c>
      <c r="BO187" s="6">
        <f t="shared" si="506"/>
        <v>-1311.2724000000003</v>
      </c>
      <c r="BP187" s="6">
        <f t="shared" si="506"/>
        <v>-1311.2724000000003</v>
      </c>
      <c r="BQ187" s="6">
        <f t="shared" si="506"/>
        <v>-1311.2724000000003</v>
      </c>
      <c r="BR187" s="6">
        <f t="shared" si="506"/>
        <v>-1311.2724000000003</v>
      </c>
      <c r="BS187" s="6">
        <f t="shared" si="506"/>
        <v>-1311.2724000000003</v>
      </c>
      <c r="BT187" s="6">
        <f t="shared" si="506"/>
        <v>-1311.2724000000003</v>
      </c>
      <c r="BU187" s="6">
        <f t="shared" si="506"/>
        <v>-1311.2724000000003</v>
      </c>
      <c r="BV187" s="6">
        <f t="shared" si="506"/>
        <v>-1311.2724000000003</v>
      </c>
      <c r="BW187" s="6">
        <f t="shared" si="507"/>
        <v>-1311.2724000000003</v>
      </c>
      <c r="BX187" s="6">
        <f t="shared" si="507"/>
        <v>-1311.2724000000003</v>
      </c>
      <c r="BY187" s="6">
        <f t="shared" si="507"/>
        <v>-1350.6105720000005</v>
      </c>
      <c r="BZ187" s="6">
        <f t="shared" si="507"/>
        <v>-1350.6105720000005</v>
      </c>
      <c r="CA187" s="6">
        <f t="shared" si="507"/>
        <v>-1350.6105720000005</v>
      </c>
      <c r="CB187" s="6">
        <f t="shared" si="507"/>
        <v>-1350.6105720000005</v>
      </c>
      <c r="CC187" s="6">
        <f t="shared" si="507"/>
        <v>-1350.6105720000005</v>
      </c>
      <c r="CD187" s="6">
        <f t="shared" si="507"/>
        <v>-1350.6105720000005</v>
      </c>
      <c r="CE187" s="6">
        <f t="shared" si="507"/>
        <v>-1350.6105720000005</v>
      </c>
      <c r="CF187" s="6">
        <f t="shared" si="507"/>
        <v>-1350.6105720000005</v>
      </c>
      <c r="CG187" s="6">
        <f t="shared" si="507"/>
        <v>-1350.6105720000005</v>
      </c>
      <c r="CH187" s="6">
        <f t="shared" si="507"/>
        <v>-1350.6105720000005</v>
      </c>
      <c r="CI187" s="6">
        <f t="shared" si="507"/>
        <v>-1350.6105720000005</v>
      </c>
      <c r="CJ187" s="6">
        <f t="shared" si="507"/>
        <v>0</v>
      </c>
      <c r="CK187" s="6">
        <f t="shared" si="507"/>
        <v>0</v>
      </c>
      <c r="CL187" s="6">
        <f t="shared" si="507"/>
        <v>0</v>
      </c>
      <c r="CM187" s="6">
        <f t="shared" si="507"/>
        <v>0</v>
      </c>
      <c r="CN187" s="6">
        <f t="shared" si="507"/>
        <v>0</v>
      </c>
      <c r="CO187" s="6">
        <f t="shared" si="507"/>
        <v>0</v>
      </c>
      <c r="CP187" s="6">
        <f t="shared" si="507"/>
        <v>0</v>
      </c>
      <c r="CQ187" s="6">
        <f t="shared" si="507"/>
        <v>0</v>
      </c>
      <c r="CR187" s="6">
        <f t="shared" si="507"/>
        <v>0</v>
      </c>
      <c r="CS187" s="6">
        <f t="shared" si="507"/>
        <v>0</v>
      </c>
      <c r="CT187" s="6">
        <f t="shared" si="507"/>
        <v>0</v>
      </c>
      <c r="CU187" s="6">
        <f t="shared" si="507"/>
        <v>0</v>
      </c>
      <c r="CV187" s="7">
        <f>CJ161</f>
        <v>0</v>
      </c>
    </row>
    <row r="188" spans="1:100" ht="16.8" customHeight="1" outlineLevel="1" x14ac:dyDescent="0.3">
      <c r="A188" s="274"/>
      <c r="B188" s="12" t="s">
        <v>61</v>
      </c>
      <c r="C188" s="61">
        <f>SUM(D188:DM188)/SUM($D185:DM185)</f>
        <v>-7.9999999999999905E-2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f t="shared" si="505"/>
        <v>0</v>
      </c>
      <c r="R188" s="6">
        <f t="shared" si="505"/>
        <v>0</v>
      </c>
      <c r="S188" s="6">
        <f t="shared" si="508"/>
        <v>0</v>
      </c>
      <c r="T188" s="6">
        <f t="shared" si="506"/>
        <v>0</v>
      </c>
      <c r="U188" s="6">
        <f t="shared" si="506"/>
        <v>0</v>
      </c>
      <c r="V188" s="6">
        <f t="shared" si="506"/>
        <v>0</v>
      </c>
      <c r="W188" s="6">
        <f t="shared" si="506"/>
        <v>0</v>
      </c>
      <c r="X188" s="6">
        <f t="shared" si="506"/>
        <v>0</v>
      </c>
      <c r="Y188" s="6">
        <f t="shared" si="506"/>
        <v>0</v>
      </c>
      <c r="Z188" s="6">
        <f t="shared" si="506"/>
        <v>0</v>
      </c>
      <c r="AA188" s="6">
        <f t="shared" si="506"/>
        <v>0</v>
      </c>
      <c r="AB188" s="6">
        <f t="shared" si="506"/>
        <v>-3200</v>
      </c>
      <c r="AC188" s="6">
        <f t="shared" si="506"/>
        <v>-1920</v>
      </c>
      <c r="AD188" s="6">
        <f t="shared" si="506"/>
        <v>-1920</v>
      </c>
      <c r="AE188" s="6">
        <f t="shared" si="506"/>
        <v>-1920</v>
      </c>
      <c r="AF188" s="6">
        <f t="shared" si="506"/>
        <v>-1920</v>
      </c>
      <c r="AG188" s="6">
        <f t="shared" si="506"/>
        <v>-1920</v>
      </c>
      <c r="AH188" s="6">
        <f t="shared" si="506"/>
        <v>-1920</v>
      </c>
      <c r="AI188" s="6">
        <f t="shared" si="506"/>
        <v>-1920</v>
      </c>
      <c r="AJ188" s="6">
        <f t="shared" si="506"/>
        <v>-1920</v>
      </c>
      <c r="AK188" s="6">
        <f t="shared" si="506"/>
        <v>-1920</v>
      </c>
      <c r="AL188" s="6">
        <f t="shared" si="506"/>
        <v>-1920</v>
      </c>
      <c r="AM188" s="6">
        <f t="shared" si="506"/>
        <v>-1920</v>
      </c>
      <c r="AN188" s="6">
        <f t="shared" si="506"/>
        <v>-1920</v>
      </c>
      <c r="AO188" s="6">
        <f t="shared" si="506"/>
        <v>-1977.6000000000001</v>
      </c>
      <c r="AP188" s="6">
        <f t="shared" si="506"/>
        <v>-1977.6000000000001</v>
      </c>
      <c r="AQ188" s="6">
        <f t="shared" si="506"/>
        <v>-1977.6000000000001</v>
      </c>
      <c r="AR188" s="6">
        <f t="shared" si="506"/>
        <v>-1977.6000000000001</v>
      </c>
      <c r="AS188" s="6">
        <f t="shared" si="506"/>
        <v>-1977.6000000000001</v>
      </c>
      <c r="AT188" s="6">
        <f t="shared" si="506"/>
        <v>-1977.6000000000001</v>
      </c>
      <c r="AU188" s="6">
        <f t="shared" si="506"/>
        <v>-1977.6000000000001</v>
      </c>
      <c r="AV188" s="6">
        <f t="shared" si="506"/>
        <v>-1977.6000000000001</v>
      </c>
      <c r="AW188" s="6">
        <f t="shared" si="506"/>
        <v>-1977.6000000000001</v>
      </c>
      <c r="AX188" s="6">
        <f t="shared" si="506"/>
        <v>-1977.6000000000001</v>
      </c>
      <c r="AY188" s="6">
        <f t="shared" si="506"/>
        <v>-1977.6000000000001</v>
      </c>
      <c r="AZ188" s="6">
        <f t="shared" si="506"/>
        <v>-1977.6000000000001</v>
      </c>
      <c r="BA188" s="6">
        <f t="shared" si="506"/>
        <v>-2036.9280000000001</v>
      </c>
      <c r="BB188" s="6">
        <f t="shared" si="506"/>
        <v>-2036.9280000000001</v>
      </c>
      <c r="BC188" s="6">
        <f t="shared" si="506"/>
        <v>-2036.9280000000001</v>
      </c>
      <c r="BD188" s="6">
        <f t="shared" si="506"/>
        <v>-2036.9280000000001</v>
      </c>
      <c r="BE188" s="6">
        <f t="shared" si="506"/>
        <v>-2036.9280000000001</v>
      </c>
      <c r="BF188" s="6">
        <f t="shared" si="506"/>
        <v>-2036.9280000000001</v>
      </c>
      <c r="BG188" s="6">
        <f t="shared" si="506"/>
        <v>-2036.9280000000001</v>
      </c>
      <c r="BH188" s="6">
        <f t="shared" si="506"/>
        <v>-2036.9280000000001</v>
      </c>
      <c r="BI188" s="6">
        <f t="shared" si="506"/>
        <v>-2036.9280000000001</v>
      </c>
      <c r="BJ188" s="6">
        <f t="shared" si="506"/>
        <v>-2036.9280000000001</v>
      </c>
      <c r="BK188" s="6">
        <f t="shared" si="506"/>
        <v>-2036.9280000000001</v>
      </c>
      <c r="BL188" s="6">
        <f t="shared" si="506"/>
        <v>-2036.9280000000001</v>
      </c>
      <c r="BM188" s="6">
        <f t="shared" si="506"/>
        <v>-2098.0358400000005</v>
      </c>
      <c r="BN188" s="6">
        <f t="shared" si="506"/>
        <v>-2098.0358400000005</v>
      </c>
      <c r="BO188" s="6">
        <f t="shared" si="506"/>
        <v>-2098.0358400000005</v>
      </c>
      <c r="BP188" s="6">
        <f t="shared" si="506"/>
        <v>-2098.0358400000005</v>
      </c>
      <c r="BQ188" s="6">
        <f t="shared" si="506"/>
        <v>-2098.0358400000005</v>
      </c>
      <c r="BR188" s="6">
        <f t="shared" si="506"/>
        <v>-2098.0358400000005</v>
      </c>
      <c r="BS188" s="6">
        <f t="shared" si="506"/>
        <v>-2098.0358400000005</v>
      </c>
      <c r="BT188" s="6">
        <f t="shared" si="506"/>
        <v>-2098.0358400000005</v>
      </c>
      <c r="BU188" s="6">
        <f t="shared" si="506"/>
        <v>-2098.0358400000005</v>
      </c>
      <c r="BV188" s="6">
        <f t="shared" si="506"/>
        <v>-2098.0358400000005</v>
      </c>
      <c r="BW188" s="6">
        <f t="shared" si="507"/>
        <v>-2098.0358400000005</v>
      </c>
      <c r="BX188" s="6">
        <f t="shared" si="507"/>
        <v>-2098.0358400000005</v>
      </c>
      <c r="BY188" s="6">
        <f t="shared" si="507"/>
        <v>-2160.9769152000003</v>
      </c>
      <c r="BZ188" s="6">
        <f t="shared" si="507"/>
        <v>-2160.9769152000003</v>
      </c>
      <c r="CA188" s="6">
        <f t="shared" si="507"/>
        <v>-2160.9769152000003</v>
      </c>
      <c r="CB188" s="6">
        <f t="shared" si="507"/>
        <v>-2160.9769152000003</v>
      </c>
      <c r="CC188" s="6">
        <f t="shared" si="507"/>
        <v>-2160.9769152000003</v>
      </c>
      <c r="CD188" s="6">
        <f t="shared" si="507"/>
        <v>-2160.9769152000003</v>
      </c>
      <c r="CE188" s="6">
        <f t="shared" si="507"/>
        <v>-2160.9769152000003</v>
      </c>
      <c r="CF188" s="6">
        <f t="shared" si="507"/>
        <v>-2160.9769152000003</v>
      </c>
      <c r="CG188" s="6">
        <f t="shared" si="507"/>
        <v>-2160.9769152000003</v>
      </c>
      <c r="CH188" s="6">
        <f t="shared" si="507"/>
        <v>-2160.9769152000003</v>
      </c>
      <c r="CI188" s="6">
        <f t="shared" si="507"/>
        <v>-2160.9769152000003</v>
      </c>
      <c r="CJ188" s="6">
        <f t="shared" si="507"/>
        <v>0</v>
      </c>
      <c r="CK188" s="6">
        <f t="shared" si="507"/>
        <v>0</v>
      </c>
      <c r="CL188" s="6">
        <f t="shared" si="507"/>
        <v>0</v>
      </c>
      <c r="CM188" s="6">
        <f t="shared" si="507"/>
        <v>0</v>
      </c>
      <c r="CN188" s="6">
        <f t="shared" si="507"/>
        <v>0</v>
      </c>
      <c r="CO188" s="6">
        <f t="shared" si="507"/>
        <v>0</v>
      </c>
      <c r="CP188" s="6">
        <f t="shared" si="507"/>
        <v>0</v>
      </c>
      <c r="CQ188" s="6">
        <f t="shared" si="507"/>
        <v>0</v>
      </c>
      <c r="CR188" s="6">
        <f t="shared" si="507"/>
        <v>0</v>
      </c>
      <c r="CS188" s="6">
        <f t="shared" si="507"/>
        <v>0</v>
      </c>
      <c r="CT188" s="6">
        <f t="shared" si="507"/>
        <v>0</v>
      </c>
      <c r="CU188" s="6">
        <f t="shared" si="507"/>
        <v>0</v>
      </c>
      <c r="CV188" s="7">
        <f>CJ162</f>
        <v>0</v>
      </c>
    </row>
    <row r="189" spans="1:100" ht="16.8" customHeight="1" outlineLevel="1" thickBot="1" x14ac:dyDescent="0.35">
      <c r="A189" s="274">
        <f>NPV((1+'Budget New Projetcts'!$C$7)^(1/12)-1,'Cashflow New Projects'!D189:CV189)</f>
        <v>322817.79374071641</v>
      </c>
      <c r="B189" s="5" t="s">
        <v>62</v>
      </c>
      <c r="C189" s="61">
        <f>SUM(D189:DM189)/SUM($D185:DM185)</f>
        <v>0.35119961496878732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f t="shared" si="505"/>
        <v>0</v>
      </c>
      <c r="R189" s="6">
        <f t="shared" si="505"/>
        <v>0</v>
      </c>
      <c r="S189" s="6">
        <f t="shared" si="508"/>
        <v>0</v>
      </c>
      <c r="T189" s="6">
        <f t="shared" si="506"/>
        <v>0</v>
      </c>
      <c r="U189" s="6">
        <f t="shared" si="506"/>
        <v>0</v>
      </c>
      <c r="V189" s="6">
        <f t="shared" si="506"/>
        <v>0</v>
      </c>
      <c r="W189" s="6">
        <f t="shared" si="506"/>
        <v>0</v>
      </c>
      <c r="X189" s="6">
        <f t="shared" si="506"/>
        <v>0</v>
      </c>
      <c r="Y189" s="6">
        <f t="shared" si="506"/>
        <v>0</v>
      </c>
      <c r="Z189" s="6">
        <f t="shared" si="506"/>
        <v>0</v>
      </c>
      <c r="AA189" s="6">
        <f t="shared" si="506"/>
        <v>0</v>
      </c>
      <c r="AB189" s="6">
        <f t="shared" si="506"/>
        <v>-765200</v>
      </c>
      <c r="AC189" s="6">
        <f t="shared" si="506"/>
        <v>20880</v>
      </c>
      <c r="AD189" s="6">
        <f t="shared" si="506"/>
        <v>20880</v>
      </c>
      <c r="AE189" s="6">
        <f t="shared" si="506"/>
        <v>20880</v>
      </c>
      <c r="AF189" s="6">
        <f t="shared" si="506"/>
        <v>20880</v>
      </c>
      <c r="AG189" s="6">
        <f t="shared" si="506"/>
        <v>20880</v>
      </c>
      <c r="AH189" s="6">
        <f t="shared" si="506"/>
        <v>20880</v>
      </c>
      <c r="AI189" s="6">
        <f t="shared" si="506"/>
        <v>20880</v>
      </c>
      <c r="AJ189" s="6">
        <f t="shared" si="506"/>
        <v>20880</v>
      </c>
      <c r="AK189" s="6">
        <f t="shared" si="506"/>
        <v>20880</v>
      </c>
      <c r="AL189" s="6">
        <f t="shared" si="506"/>
        <v>20880</v>
      </c>
      <c r="AM189" s="6">
        <f t="shared" si="506"/>
        <v>20880</v>
      </c>
      <c r="AN189" s="6">
        <f t="shared" si="506"/>
        <v>20880</v>
      </c>
      <c r="AO189" s="6">
        <f t="shared" si="506"/>
        <v>21506.400000000001</v>
      </c>
      <c r="AP189" s="6">
        <f t="shared" si="506"/>
        <v>21506.400000000001</v>
      </c>
      <c r="AQ189" s="6">
        <f t="shared" si="506"/>
        <v>21506.400000000001</v>
      </c>
      <c r="AR189" s="6">
        <f t="shared" si="506"/>
        <v>21506.400000000001</v>
      </c>
      <c r="AS189" s="6">
        <f t="shared" si="506"/>
        <v>21506.400000000001</v>
      </c>
      <c r="AT189" s="6">
        <f t="shared" si="506"/>
        <v>21506.400000000001</v>
      </c>
      <c r="AU189" s="6">
        <f t="shared" ref="AU189" si="509">AI163</f>
        <v>21506.400000000001</v>
      </c>
      <c r="AV189" s="6">
        <f t="shared" ref="AV189" si="510">AJ163</f>
        <v>21506.400000000001</v>
      </c>
      <c r="AW189" s="6">
        <f t="shared" ref="AW189" si="511">AK163</f>
        <v>21506.400000000001</v>
      </c>
      <c r="AX189" s="6">
        <f t="shared" ref="AX189" si="512">AL163</f>
        <v>21506.400000000001</v>
      </c>
      <c r="AY189" s="6">
        <f t="shared" ref="AY189" si="513">AM163</f>
        <v>21506.400000000001</v>
      </c>
      <c r="AZ189" s="6">
        <f t="shared" ref="AZ189" si="514">AN163</f>
        <v>21506.400000000001</v>
      </c>
      <c r="BA189" s="6">
        <f t="shared" ref="BA189" si="515">AO163</f>
        <v>22151.592000000001</v>
      </c>
      <c r="BB189" s="6">
        <f t="shared" ref="BB189" si="516">AP163</f>
        <v>22151.592000000001</v>
      </c>
      <c r="BC189" s="6">
        <f t="shared" ref="BC189" si="517">AQ163</f>
        <v>22151.592000000001</v>
      </c>
      <c r="BD189" s="6">
        <f t="shared" ref="BD189" si="518">AR163</f>
        <v>22151.592000000001</v>
      </c>
      <c r="BE189" s="6">
        <f t="shared" ref="BE189" si="519">AS163</f>
        <v>22151.592000000001</v>
      </c>
      <c r="BF189" s="6">
        <f t="shared" ref="BF189" si="520">AT163</f>
        <v>22151.592000000001</v>
      </c>
      <c r="BG189" s="6">
        <f t="shared" ref="BG189" si="521">AU163</f>
        <v>22151.592000000001</v>
      </c>
      <c r="BH189" s="6">
        <f t="shared" ref="BH189" si="522">AV163</f>
        <v>22151.592000000001</v>
      </c>
      <c r="BI189" s="6">
        <f t="shared" ref="BI189" si="523">AW163</f>
        <v>22151.592000000001</v>
      </c>
      <c r="BJ189" s="6">
        <f t="shared" ref="BJ189" si="524">AX163</f>
        <v>22151.592000000001</v>
      </c>
      <c r="BK189" s="6">
        <f t="shared" ref="BK189" si="525">AY163</f>
        <v>22151.592000000001</v>
      </c>
      <c r="BL189" s="6">
        <f t="shared" ref="BL189" si="526">AZ163</f>
        <v>22151.592000000001</v>
      </c>
      <c r="BM189" s="6">
        <f t="shared" ref="BM189" si="527">BA163</f>
        <v>22816.139760000002</v>
      </c>
      <c r="BN189" s="6">
        <f t="shared" ref="BN189" si="528">BB163</f>
        <v>22816.139760000002</v>
      </c>
      <c r="BO189" s="6">
        <f t="shared" ref="BO189" si="529">BC163</f>
        <v>22816.139760000002</v>
      </c>
      <c r="BP189" s="6">
        <f t="shared" ref="BP189" si="530">BD163</f>
        <v>22816.139760000002</v>
      </c>
      <c r="BQ189" s="6">
        <f t="shared" ref="BQ189" si="531">BE163</f>
        <v>22816.139760000002</v>
      </c>
      <c r="BR189" s="6">
        <f t="shared" ref="BR189" si="532">BF163</f>
        <v>22816.139760000002</v>
      </c>
      <c r="BS189" s="6">
        <f t="shared" ref="BS189" si="533">BG163</f>
        <v>22816.139760000002</v>
      </c>
      <c r="BT189" s="6">
        <f t="shared" ref="BT189" si="534">BH163</f>
        <v>22816.139760000002</v>
      </c>
      <c r="BU189" s="6">
        <f t="shared" ref="BU189" si="535">BI163</f>
        <v>22816.139760000002</v>
      </c>
      <c r="BV189" s="6">
        <f t="shared" ref="BV189" si="536">BJ163</f>
        <v>22816.139760000002</v>
      </c>
      <c r="BW189" s="6">
        <f t="shared" si="507"/>
        <v>22816.139760000002</v>
      </c>
      <c r="BX189" s="6">
        <f t="shared" si="507"/>
        <v>22816.139760000002</v>
      </c>
      <c r="BY189" s="6">
        <f t="shared" si="507"/>
        <v>23500.623952800004</v>
      </c>
      <c r="BZ189" s="6">
        <f t="shared" si="507"/>
        <v>23500.623952800004</v>
      </c>
      <c r="CA189" s="6">
        <f t="shared" si="507"/>
        <v>23500.623952800004</v>
      </c>
      <c r="CB189" s="6">
        <f t="shared" si="507"/>
        <v>23500.623952800004</v>
      </c>
      <c r="CC189" s="6">
        <f t="shared" si="507"/>
        <v>23500.623952800004</v>
      </c>
      <c r="CD189" s="6">
        <f t="shared" si="507"/>
        <v>23500.623952800004</v>
      </c>
      <c r="CE189" s="6">
        <f t="shared" si="507"/>
        <v>23500.623952800004</v>
      </c>
      <c r="CF189" s="6">
        <f t="shared" si="507"/>
        <v>23500.623952800004</v>
      </c>
      <c r="CG189" s="6">
        <f t="shared" si="507"/>
        <v>23500.623952800004</v>
      </c>
      <c r="CH189" s="6">
        <f t="shared" si="507"/>
        <v>23500.623952800004</v>
      </c>
      <c r="CI189" s="6">
        <f t="shared" si="507"/>
        <v>23500.623952800004</v>
      </c>
      <c r="CJ189" s="6">
        <f t="shared" si="507"/>
        <v>0</v>
      </c>
      <c r="CK189" s="6">
        <f t="shared" si="507"/>
        <v>0</v>
      </c>
      <c r="CL189" s="6">
        <f t="shared" si="507"/>
        <v>0</v>
      </c>
      <c r="CM189" s="6">
        <f t="shared" si="507"/>
        <v>0</v>
      </c>
      <c r="CN189" s="6">
        <f t="shared" si="507"/>
        <v>0</v>
      </c>
      <c r="CO189" s="6">
        <f t="shared" si="507"/>
        <v>0</v>
      </c>
      <c r="CP189" s="6">
        <f t="shared" si="507"/>
        <v>0</v>
      </c>
      <c r="CQ189" s="6">
        <f t="shared" si="507"/>
        <v>0</v>
      </c>
      <c r="CR189" s="6">
        <f t="shared" si="507"/>
        <v>0</v>
      </c>
      <c r="CS189" s="6">
        <f t="shared" si="507"/>
        <v>0</v>
      </c>
      <c r="CT189" s="6">
        <f t="shared" si="507"/>
        <v>0</v>
      </c>
      <c r="CU189" s="6">
        <f t="shared" si="507"/>
        <v>0</v>
      </c>
      <c r="CV189" s="7">
        <f>CJ163</f>
        <v>0</v>
      </c>
    </row>
    <row r="190" spans="1:100" ht="16.8" customHeight="1" x14ac:dyDescent="0.3">
      <c r="A190" s="274"/>
      <c r="B190" s="238" t="s">
        <v>141</v>
      </c>
      <c r="C190" s="239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  <c r="AY190" s="240"/>
      <c r="AZ190" s="240"/>
      <c r="BA190" s="240"/>
      <c r="BB190" s="240"/>
      <c r="BC190" s="240"/>
      <c r="BD190" s="240"/>
      <c r="BE190" s="240"/>
      <c r="BF190" s="240"/>
      <c r="BG190" s="240"/>
      <c r="BH190" s="240"/>
      <c r="BI190" s="240"/>
      <c r="BJ190" s="240"/>
      <c r="BK190" s="240"/>
      <c r="BL190" s="240"/>
      <c r="BM190" s="240"/>
      <c r="BN190" s="240"/>
      <c r="BO190" s="240"/>
      <c r="BP190" s="240"/>
      <c r="BQ190" s="240"/>
      <c r="BR190" s="240"/>
      <c r="BS190" s="240"/>
      <c r="BT190" s="240"/>
      <c r="BU190" s="240"/>
      <c r="BV190" s="240"/>
      <c r="BW190" s="240"/>
      <c r="BX190" s="269"/>
      <c r="BY190" s="241"/>
      <c r="BZ190" s="241"/>
      <c r="CA190" s="241"/>
      <c r="CB190" s="241"/>
      <c r="CC190" s="241"/>
      <c r="CD190" s="241"/>
      <c r="CE190" s="241"/>
      <c r="CF190" s="241"/>
      <c r="CG190" s="241"/>
      <c r="CH190" s="241"/>
      <c r="CI190" s="241"/>
      <c r="CJ190" s="241"/>
      <c r="CK190" s="241"/>
      <c r="CL190" s="241"/>
      <c r="CM190" s="241"/>
      <c r="CN190" s="241"/>
      <c r="CO190" s="241"/>
      <c r="CP190" s="241"/>
      <c r="CQ190" s="241"/>
      <c r="CR190" s="241"/>
      <c r="CS190" s="241"/>
      <c r="CT190" s="241"/>
      <c r="CU190" s="241"/>
      <c r="CV190" s="242"/>
    </row>
    <row r="191" spans="1:100" ht="16.8" customHeight="1" collapsed="1" thickBot="1" x14ac:dyDescent="0.35">
      <c r="A191" s="274"/>
      <c r="B191" s="246"/>
      <c r="C191" s="237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51"/>
      <c r="BY191" s="236"/>
      <c r="BZ191" s="236"/>
      <c r="CA191" s="236"/>
      <c r="CB191" s="236"/>
      <c r="CC191" s="236"/>
      <c r="CD191" s="236"/>
      <c r="CE191" s="236"/>
      <c r="CF191" s="236"/>
      <c r="CG191" s="236"/>
      <c r="CH191" s="236"/>
      <c r="CI191" s="236"/>
      <c r="CJ191" s="236"/>
      <c r="CK191" s="236"/>
      <c r="CL191" s="236"/>
      <c r="CM191" s="236"/>
      <c r="CN191" s="236"/>
      <c r="CO191" s="236"/>
      <c r="CP191" s="236"/>
      <c r="CQ191" s="236"/>
      <c r="CR191" s="236"/>
      <c r="CS191" s="236"/>
      <c r="CT191" s="236"/>
      <c r="CU191" s="236"/>
      <c r="CV191" s="268"/>
    </row>
    <row r="192" spans="1:100" ht="16.8" customHeight="1" outlineLevel="1" thickBot="1" x14ac:dyDescent="0.35">
      <c r="A192" s="274"/>
      <c r="B192" s="227" t="s">
        <v>133</v>
      </c>
      <c r="C192" s="228"/>
      <c r="D192" s="228" t="s">
        <v>63</v>
      </c>
      <c r="E192" s="229">
        <v>43831</v>
      </c>
      <c r="F192" s="229">
        <v>43862</v>
      </c>
      <c r="G192" s="229">
        <v>43891</v>
      </c>
      <c r="H192" s="229">
        <v>43922</v>
      </c>
      <c r="I192" s="229">
        <v>43952</v>
      </c>
      <c r="J192" s="229">
        <v>43983</v>
      </c>
      <c r="K192" s="229">
        <v>44013</v>
      </c>
      <c r="L192" s="229">
        <v>44044</v>
      </c>
      <c r="M192" s="229">
        <v>44075</v>
      </c>
      <c r="N192" s="229">
        <v>44105</v>
      </c>
      <c r="O192" s="229">
        <v>44136</v>
      </c>
      <c r="P192" s="229">
        <v>44166</v>
      </c>
      <c r="Q192" s="229">
        <v>44197</v>
      </c>
      <c r="R192" s="229">
        <v>44228</v>
      </c>
      <c r="S192" s="229">
        <v>44256</v>
      </c>
      <c r="T192" s="229">
        <v>44287</v>
      </c>
      <c r="U192" s="229">
        <v>44317</v>
      </c>
      <c r="V192" s="229">
        <v>44348</v>
      </c>
      <c r="W192" s="229">
        <v>44378</v>
      </c>
      <c r="X192" s="229">
        <v>44409</v>
      </c>
      <c r="Y192" s="229">
        <v>44440</v>
      </c>
      <c r="Z192" s="229">
        <v>44470</v>
      </c>
      <c r="AA192" s="229">
        <v>44501</v>
      </c>
      <c r="AB192" s="229">
        <v>44531</v>
      </c>
      <c r="AC192" s="229">
        <v>44562</v>
      </c>
      <c r="AD192" s="229">
        <v>44593</v>
      </c>
      <c r="AE192" s="229">
        <v>44621</v>
      </c>
      <c r="AF192" s="229">
        <v>44652</v>
      </c>
      <c r="AG192" s="229">
        <v>44682</v>
      </c>
      <c r="AH192" s="229">
        <v>44713</v>
      </c>
      <c r="AI192" s="229">
        <v>44743</v>
      </c>
      <c r="AJ192" s="229">
        <v>44774</v>
      </c>
      <c r="AK192" s="229">
        <v>44805</v>
      </c>
      <c r="AL192" s="229">
        <v>44835</v>
      </c>
      <c r="AM192" s="229">
        <v>44866</v>
      </c>
      <c r="AN192" s="229">
        <v>44896</v>
      </c>
      <c r="AO192" s="229">
        <v>44927</v>
      </c>
      <c r="AP192" s="229">
        <v>44958</v>
      </c>
      <c r="AQ192" s="229">
        <v>44986</v>
      </c>
      <c r="AR192" s="229">
        <v>45017</v>
      </c>
      <c r="AS192" s="229">
        <v>45047</v>
      </c>
      <c r="AT192" s="229">
        <v>45078</v>
      </c>
      <c r="AU192" s="229">
        <v>45108</v>
      </c>
      <c r="AV192" s="229">
        <v>45139</v>
      </c>
      <c r="AW192" s="229">
        <v>45170</v>
      </c>
      <c r="AX192" s="229">
        <v>45200</v>
      </c>
      <c r="AY192" s="229">
        <v>45231</v>
      </c>
      <c r="AZ192" s="229">
        <v>45261</v>
      </c>
      <c r="BA192" s="229">
        <v>45292</v>
      </c>
      <c r="BB192" s="229">
        <v>45323</v>
      </c>
      <c r="BC192" s="229">
        <v>45352</v>
      </c>
      <c r="BD192" s="229">
        <v>45383</v>
      </c>
      <c r="BE192" s="229">
        <v>45413</v>
      </c>
      <c r="BF192" s="229">
        <v>45444</v>
      </c>
      <c r="BG192" s="229">
        <v>45474</v>
      </c>
      <c r="BH192" s="229">
        <v>45505</v>
      </c>
      <c r="BI192" s="229">
        <v>45536</v>
      </c>
      <c r="BJ192" s="229">
        <v>45566</v>
      </c>
      <c r="BK192" s="229">
        <v>45597</v>
      </c>
      <c r="BL192" s="229">
        <v>45627</v>
      </c>
      <c r="BM192" s="229">
        <v>45658</v>
      </c>
      <c r="BN192" s="229">
        <v>45689</v>
      </c>
      <c r="BO192" s="229">
        <v>45717</v>
      </c>
      <c r="BP192" s="229">
        <v>45748</v>
      </c>
      <c r="BQ192" s="229">
        <v>45778</v>
      </c>
      <c r="BR192" s="229">
        <v>45809</v>
      </c>
      <c r="BS192" s="229">
        <v>45839</v>
      </c>
      <c r="BT192" s="229">
        <v>45870</v>
      </c>
      <c r="BU192" s="229">
        <v>45901</v>
      </c>
      <c r="BV192" s="229">
        <v>45931</v>
      </c>
      <c r="BW192" s="229">
        <v>45962</v>
      </c>
      <c r="BX192" s="229">
        <v>45992</v>
      </c>
      <c r="BY192" s="229">
        <v>46023</v>
      </c>
      <c r="BZ192" s="229">
        <v>46054</v>
      </c>
      <c r="CA192" s="229">
        <v>46082</v>
      </c>
      <c r="CB192" s="229">
        <v>46113</v>
      </c>
      <c r="CC192" s="229">
        <v>46143</v>
      </c>
      <c r="CD192" s="229">
        <v>46174</v>
      </c>
      <c r="CE192" s="229">
        <v>46204</v>
      </c>
      <c r="CF192" s="229">
        <v>46235</v>
      </c>
      <c r="CG192" s="229">
        <v>46266</v>
      </c>
      <c r="CH192" s="229">
        <v>46296</v>
      </c>
      <c r="CI192" s="229">
        <v>46327</v>
      </c>
      <c r="CJ192" s="229">
        <v>46357</v>
      </c>
      <c r="CK192" s="229">
        <v>46388</v>
      </c>
      <c r="CL192" s="229">
        <v>46419</v>
      </c>
      <c r="CM192" s="229">
        <v>46447</v>
      </c>
      <c r="CN192" s="229">
        <v>46478</v>
      </c>
      <c r="CO192" s="229">
        <v>46508</v>
      </c>
      <c r="CP192" s="229">
        <v>46539</v>
      </c>
      <c r="CQ192" s="229">
        <v>46569</v>
      </c>
      <c r="CR192" s="229">
        <v>46600</v>
      </c>
      <c r="CS192" s="229">
        <v>46631</v>
      </c>
      <c r="CT192" s="229">
        <v>46661</v>
      </c>
      <c r="CU192" s="229">
        <v>46692</v>
      </c>
      <c r="CV192" s="249">
        <v>46722</v>
      </c>
    </row>
    <row r="193" spans="1:100" ht="16.8" customHeight="1" outlineLevel="1" x14ac:dyDescent="0.3">
      <c r="A193" s="274"/>
      <c r="B193" s="2" t="s">
        <v>58</v>
      </c>
      <c r="C193" s="61">
        <f>SUM(D193:DM193)/SUM($D193:DM193)</f>
        <v>1</v>
      </c>
      <c r="D193" s="6">
        <v>0</v>
      </c>
      <c r="E193" s="6">
        <v>0</v>
      </c>
      <c r="F193" s="6">
        <v>0</v>
      </c>
      <c r="G193" s="6">
        <v>0</v>
      </c>
      <c r="H193" s="6">
        <f>'Budget New Projetcts'!E75</f>
        <v>0</v>
      </c>
      <c r="I193" s="6">
        <f>'Budget New Projetcts'!F75</f>
        <v>0</v>
      </c>
      <c r="J193" s="6">
        <f>'Budget New Projetcts'!G75</f>
        <v>0</v>
      </c>
      <c r="K193" s="6">
        <f>'Budget New Projetcts'!H75</f>
        <v>0</v>
      </c>
      <c r="L193" s="6">
        <f>'Budget New Projetcts'!I75</f>
        <v>0</v>
      </c>
      <c r="M193" s="6">
        <f>'Budget New Projetcts'!J75</f>
        <v>0</v>
      </c>
      <c r="N193" s="6">
        <f>'Budget New Projetcts'!K75</f>
        <v>0</v>
      </c>
      <c r="O193" s="6">
        <f>'Budget New Projetcts'!L75</f>
        <v>0</v>
      </c>
      <c r="P193" s="6">
        <f>'Budget New Projetcts'!M75</f>
        <v>0</v>
      </c>
      <c r="Q193" s="6">
        <f>'Budget New Projetcts'!N75</f>
        <v>0</v>
      </c>
      <c r="R193" s="6">
        <f>'Budget New Projetcts'!O75</f>
        <v>0</v>
      </c>
      <c r="S193" s="6">
        <f>G167</f>
        <v>0</v>
      </c>
      <c r="T193" s="6">
        <f t="shared" ref="T193:BX197" si="537">H167</f>
        <v>0</v>
      </c>
      <c r="U193" s="6">
        <f t="shared" si="537"/>
        <v>0</v>
      </c>
      <c r="V193" s="6">
        <f t="shared" si="537"/>
        <v>0</v>
      </c>
      <c r="W193" s="6">
        <f t="shared" si="537"/>
        <v>0</v>
      </c>
      <c r="X193" s="6">
        <f t="shared" si="537"/>
        <v>0</v>
      </c>
      <c r="Y193" s="6">
        <f t="shared" si="537"/>
        <v>0</v>
      </c>
      <c r="Z193" s="6">
        <f t="shared" si="537"/>
        <v>0</v>
      </c>
      <c r="AA193" s="6">
        <f t="shared" si="537"/>
        <v>0</v>
      </c>
      <c r="AB193" s="6">
        <f t="shared" si="537"/>
        <v>0</v>
      </c>
      <c r="AC193" s="6">
        <f t="shared" si="537"/>
        <v>0</v>
      </c>
      <c r="AD193" s="6">
        <f t="shared" si="537"/>
        <v>0</v>
      </c>
      <c r="AE193" s="6">
        <f t="shared" si="537"/>
        <v>20000</v>
      </c>
      <c r="AF193" s="6">
        <f t="shared" si="537"/>
        <v>12000</v>
      </c>
      <c r="AG193" s="6">
        <f t="shared" si="537"/>
        <v>12000</v>
      </c>
      <c r="AH193" s="6">
        <f t="shared" si="537"/>
        <v>12000</v>
      </c>
      <c r="AI193" s="6">
        <f t="shared" si="537"/>
        <v>12000</v>
      </c>
      <c r="AJ193" s="6">
        <f t="shared" si="537"/>
        <v>12000</v>
      </c>
      <c r="AK193" s="6">
        <f t="shared" si="537"/>
        <v>12000</v>
      </c>
      <c r="AL193" s="6">
        <f t="shared" si="537"/>
        <v>12000</v>
      </c>
      <c r="AM193" s="6">
        <f t="shared" si="537"/>
        <v>12000</v>
      </c>
      <c r="AN193" s="6">
        <f t="shared" si="537"/>
        <v>12000</v>
      </c>
      <c r="AO193" s="6">
        <f t="shared" si="537"/>
        <v>12000</v>
      </c>
      <c r="AP193" s="6">
        <f t="shared" si="537"/>
        <v>12000</v>
      </c>
      <c r="AQ193" s="6">
        <f t="shared" si="537"/>
        <v>12000</v>
      </c>
      <c r="AR193" s="6">
        <f t="shared" si="537"/>
        <v>12360</v>
      </c>
      <c r="AS193" s="6">
        <f t="shared" si="537"/>
        <v>12360</v>
      </c>
      <c r="AT193" s="6">
        <f t="shared" si="537"/>
        <v>12360</v>
      </c>
      <c r="AU193" s="6">
        <f t="shared" si="537"/>
        <v>12360</v>
      </c>
      <c r="AV193" s="6">
        <f t="shared" si="537"/>
        <v>12360</v>
      </c>
      <c r="AW193" s="6">
        <f t="shared" si="537"/>
        <v>12360</v>
      </c>
      <c r="AX193" s="6">
        <f t="shared" si="537"/>
        <v>12360</v>
      </c>
      <c r="AY193" s="6">
        <f t="shared" si="537"/>
        <v>12360</v>
      </c>
      <c r="AZ193" s="6">
        <f t="shared" si="537"/>
        <v>12360</v>
      </c>
      <c r="BA193" s="6">
        <f t="shared" si="537"/>
        <v>12360</v>
      </c>
      <c r="BB193" s="6">
        <f t="shared" si="537"/>
        <v>12360</v>
      </c>
      <c r="BC193" s="6">
        <f t="shared" si="537"/>
        <v>12360</v>
      </c>
      <c r="BD193" s="6">
        <f t="shared" si="537"/>
        <v>12730.800000000001</v>
      </c>
      <c r="BE193" s="6">
        <f t="shared" si="537"/>
        <v>12730.800000000001</v>
      </c>
      <c r="BF193" s="6">
        <f t="shared" si="537"/>
        <v>12730.800000000001</v>
      </c>
      <c r="BG193" s="6">
        <f t="shared" si="537"/>
        <v>12730.800000000001</v>
      </c>
      <c r="BH193" s="6">
        <f t="shared" si="537"/>
        <v>12730.800000000001</v>
      </c>
      <c r="BI193" s="6">
        <f t="shared" si="537"/>
        <v>12730.800000000001</v>
      </c>
      <c r="BJ193" s="6">
        <f t="shared" si="537"/>
        <v>12730.800000000001</v>
      </c>
      <c r="BK193" s="6">
        <f t="shared" si="537"/>
        <v>12730.800000000001</v>
      </c>
      <c r="BL193" s="6">
        <f t="shared" si="537"/>
        <v>12730.800000000001</v>
      </c>
      <c r="BM193" s="6">
        <f t="shared" si="537"/>
        <v>12730.800000000001</v>
      </c>
      <c r="BN193" s="6">
        <f t="shared" si="537"/>
        <v>12730.800000000001</v>
      </c>
      <c r="BO193" s="6">
        <f t="shared" si="537"/>
        <v>12730.800000000001</v>
      </c>
      <c r="BP193" s="6">
        <f t="shared" si="537"/>
        <v>13112.724000000002</v>
      </c>
      <c r="BQ193" s="6">
        <f t="shared" si="537"/>
        <v>13112.724000000002</v>
      </c>
      <c r="BR193" s="6">
        <f t="shared" si="537"/>
        <v>13112.724000000002</v>
      </c>
      <c r="BS193" s="6">
        <f t="shared" si="537"/>
        <v>13112.724000000002</v>
      </c>
      <c r="BT193" s="6">
        <f t="shared" si="537"/>
        <v>13112.724000000002</v>
      </c>
      <c r="BU193" s="6">
        <f t="shared" si="537"/>
        <v>13112.724000000002</v>
      </c>
      <c r="BV193" s="6">
        <f t="shared" si="537"/>
        <v>13112.724000000002</v>
      </c>
      <c r="BW193" s="6">
        <f t="shared" si="537"/>
        <v>13112.724000000002</v>
      </c>
      <c r="BX193" s="6">
        <f t="shared" si="537"/>
        <v>13112.724000000002</v>
      </c>
      <c r="BY193" s="6">
        <f t="shared" ref="BY193:BY197" si="538">BM167</f>
        <v>13112.724000000002</v>
      </c>
      <c r="BZ193" s="6">
        <f t="shared" ref="BZ193:BZ197" si="539">BN167</f>
        <v>13112.724000000002</v>
      </c>
      <c r="CA193" s="6">
        <f t="shared" ref="CA193:CA197" si="540">BO167</f>
        <v>13112.724000000002</v>
      </c>
      <c r="CB193" s="6">
        <f t="shared" ref="CB193:CB197" si="541">BP167</f>
        <v>13506.105720000003</v>
      </c>
      <c r="CC193" s="6">
        <f t="shared" ref="CC193:CC197" si="542">BQ167</f>
        <v>13506.105720000003</v>
      </c>
      <c r="CD193" s="6">
        <f t="shared" ref="CD193:CD197" si="543">BR167</f>
        <v>13506.105720000003</v>
      </c>
      <c r="CE193" s="6">
        <f t="shared" ref="CE193:CE197" si="544">BS167</f>
        <v>13506.105720000003</v>
      </c>
      <c r="CF193" s="6">
        <f t="shared" ref="CF193:CF197" si="545">BT167</f>
        <v>13506.105720000003</v>
      </c>
      <c r="CG193" s="6">
        <f t="shared" ref="CG193:CG197" si="546">BU167</f>
        <v>13506.105720000003</v>
      </c>
      <c r="CH193" s="6">
        <f t="shared" ref="CH193:CH197" si="547">BV167</f>
        <v>13506.105720000003</v>
      </c>
      <c r="CI193" s="6">
        <f t="shared" ref="CI193:CI197" si="548">BW167</f>
        <v>13506.105720000003</v>
      </c>
      <c r="CJ193" s="6">
        <f t="shared" ref="CJ193:CJ197" si="549">BX167</f>
        <v>13506.105720000003</v>
      </c>
      <c r="CK193" s="6">
        <f t="shared" ref="CK193:CK197" si="550">BY167</f>
        <v>13506.105720000003</v>
      </c>
      <c r="CL193" s="6">
        <f t="shared" ref="CL193:CL197" si="551">BZ167</f>
        <v>13506.105720000003</v>
      </c>
      <c r="CM193" s="6">
        <f t="shared" ref="CM193:CM197" si="552">CA167</f>
        <v>0</v>
      </c>
      <c r="CN193" s="6">
        <f t="shared" ref="CN193:CN197" si="553">CB167</f>
        <v>0</v>
      </c>
      <c r="CO193" s="6">
        <f t="shared" ref="CO193:CO197" si="554">CC167</f>
        <v>0</v>
      </c>
      <c r="CP193" s="6">
        <f t="shared" ref="CP193:CP197" si="555">CD167</f>
        <v>0</v>
      </c>
      <c r="CQ193" s="6">
        <f t="shared" ref="CQ193:CQ197" si="556">CE167</f>
        <v>0</v>
      </c>
      <c r="CR193" s="6">
        <f t="shared" ref="CR193:CR197" si="557">CF167</f>
        <v>0</v>
      </c>
      <c r="CS193" s="79"/>
      <c r="CT193" s="79"/>
      <c r="CU193" s="79"/>
      <c r="CV193" s="18"/>
    </row>
    <row r="194" spans="1:100" ht="16.8" customHeight="1" outlineLevel="1" x14ac:dyDescent="0.3">
      <c r="A194" s="274"/>
      <c r="B194" s="5" t="s">
        <v>59</v>
      </c>
      <c r="C194" s="61">
        <f>SUM(D194:DM194)/SUM($D193:DM193)</f>
        <v>-0.51880038503121273</v>
      </c>
      <c r="D194" s="6">
        <v>0</v>
      </c>
      <c r="E194" s="6">
        <v>0</v>
      </c>
      <c r="F194" s="6">
        <v>0</v>
      </c>
      <c r="G194" s="6">
        <v>0</v>
      </c>
      <c r="H194" s="6">
        <f>'Budget New Projetcts'!E76</f>
        <v>0</v>
      </c>
      <c r="I194" s="6">
        <f>'Budget New Projetcts'!F76</f>
        <v>0</v>
      </c>
      <c r="J194" s="6">
        <f>'Budget New Projetcts'!G76</f>
        <v>0</v>
      </c>
      <c r="K194" s="6">
        <f>'Budget New Projetcts'!H76</f>
        <v>0</v>
      </c>
      <c r="L194" s="6">
        <f>'Budget New Projetcts'!I76</f>
        <v>0</v>
      </c>
      <c r="M194" s="6">
        <f>'Budget New Projetcts'!J76</f>
        <v>0</v>
      </c>
      <c r="N194" s="6">
        <f>'Budget New Projetcts'!K76</f>
        <v>0</v>
      </c>
      <c r="O194" s="6">
        <f>'Budget New Projetcts'!L76</f>
        <v>0</v>
      </c>
      <c r="P194" s="6">
        <f>'Budget New Projetcts'!M76</f>
        <v>0</v>
      </c>
      <c r="Q194" s="6">
        <f>'Budget New Projetcts'!N76</f>
        <v>0</v>
      </c>
      <c r="R194" s="6">
        <f>'Budget New Projetcts'!O76</f>
        <v>0</v>
      </c>
      <c r="S194" s="6">
        <f t="shared" ref="S194:S197" si="558">G168</f>
        <v>0</v>
      </c>
      <c r="T194" s="6">
        <f t="shared" si="537"/>
        <v>0</v>
      </c>
      <c r="U194" s="6">
        <f t="shared" si="537"/>
        <v>0</v>
      </c>
      <c r="V194" s="6">
        <f t="shared" si="537"/>
        <v>0</v>
      </c>
      <c r="W194" s="6">
        <f t="shared" si="537"/>
        <v>0</v>
      </c>
      <c r="X194" s="6">
        <f t="shared" si="537"/>
        <v>0</v>
      </c>
      <c r="Y194" s="6">
        <f t="shared" si="537"/>
        <v>0</v>
      </c>
      <c r="Z194" s="6">
        <f t="shared" si="537"/>
        <v>0</v>
      </c>
      <c r="AA194" s="6">
        <f t="shared" si="537"/>
        <v>0</v>
      </c>
      <c r="AB194" s="6">
        <f t="shared" si="537"/>
        <v>0</v>
      </c>
      <c r="AC194" s="6">
        <f t="shared" si="537"/>
        <v>0</v>
      </c>
      <c r="AD194" s="6">
        <f t="shared" si="537"/>
        <v>0</v>
      </c>
      <c r="AE194" s="6">
        <f t="shared" si="537"/>
        <v>-400000</v>
      </c>
      <c r="AF194" s="6">
        <f t="shared" si="537"/>
        <v>0</v>
      </c>
      <c r="AG194" s="6">
        <f t="shared" si="537"/>
        <v>0</v>
      </c>
      <c r="AH194" s="6">
        <f t="shared" si="537"/>
        <v>0</v>
      </c>
      <c r="AI194" s="6">
        <f t="shared" si="537"/>
        <v>0</v>
      </c>
      <c r="AJ194" s="6">
        <f t="shared" si="537"/>
        <v>0</v>
      </c>
      <c r="AK194" s="6">
        <f t="shared" si="537"/>
        <v>0</v>
      </c>
      <c r="AL194" s="6">
        <f t="shared" si="537"/>
        <v>0</v>
      </c>
      <c r="AM194" s="6">
        <f t="shared" si="537"/>
        <v>0</v>
      </c>
      <c r="AN194" s="6">
        <f t="shared" si="537"/>
        <v>0</v>
      </c>
      <c r="AO194" s="6">
        <f t="shared" si="537"/>
        <v>0</v>
      </c>
      <c r="AP194" s="6">
        <f t="shared" si="537"/>
        <v>0</v>
      </c>
      <c r="AQ194" s="6">
        <f t="shared" si="537"/>
        <v>0</v>
      </c>
      <c r="AR194" s="6">
        <f t="shared" si="537"/>
        <v>0</v>
      </c>
      <c r="AS194" s="6">
        <f t="shared" si="537"/>
        <v>0</v>
      </c>
      <c r="AT194" s="6">
        <f t="shared" si="537"/>
        <v>0</v>
      </c>
      <c r="AU194" s="6">
        <f t="shared" si="537"/>
        <v>0</v>
      </c>
      <c r="AV194" s="6">
        <f t="shared" si="537"/>
        <v>0</v>
      </c>
      <c r="AW194" s="6">
        <f t="shared" si="537"/>
        <v>0</v>
      </c>
      <c r="AX194" s="6">
        <f t="shared" si="537"/>
        <v>0</v>
      </c>
      <c r="AY194" s="6">
        <f t="shared" si="537"/>
        <v>0</v>
      </c>
      <c r="AZ194" s="6">
        <f t="shared" si="537"/>
        <v>0</v>
      </c>
      <c r="BA194" s="6">
        <f t="shared" si="537"/>
        <v>0</v>
      </c>
      <c r="BB194" s="6">
        <f t="shared" si="537"/>
        <v>0</v>
      </c>
      <c r="BC194" s="6">
        <f t="shared" si="537"/>
        <v>0</v>
      </c>
      <c r="BD194" s="6">
        <f t="shared" si="537"/>
        <v>0</v>
      </c>
      <c r="BE194" s="6">
        <f t="shared" si="537"/>
        <v>0</v>
      </c>
      <c r="BF194" s="6">
        <f t="shared" si="537"/>
        <v>0</v>
      </c>
      <c r="BG194" s="6">
        <f t="shared" si="537"/>
        <v>0</v>
      </c>
      <c r="BH194" s="6">
        <f t="shared" si="537"/>
        <v>0</v>
      </c>
      <c r="BI194" s="6">
        <f t="shared" si="537"/>
        <v>0</v>
      </c>
      <c r="BJ194" s="6">
        <f t="shared" si="537"/>
        <v>0</v>
      </c>
      <c r="BK194" s="6">
        <f t="shared" si="537"/>
        <v>0</v>
      </c>
      <c r="BL194" s="6">
        <f t="shared" si="537"/>
        <v>0</v>
      </c>
      <c r="BM194" s="6">
        <f t="shared" si="537"/>
        <v>0</v>
      </c>
      <c r="BN194" s="6">
        <f t="shared" si="537"/>
        <v>0</v>
      </c>
      <c r="BO194" s="6">
        <f t="shared" si="537"/>
        <v>0</v>
      </c>
      <c r="BP194" s="6">
        <f t="shared" si="537"/>
        <v>0</v>
      </c>
      <c r="BQ194" s="6">
        <f t="shared" si="537"/>
        <v>0</v>
      </c>
      <c r="BR194" s="6">
        <f t="shared" si="537"/>
        <v>0</v>
      </c>
      <c r="BS194" s="6">
        <f t="shared" si="537"/>
        <v>0</v>
      </c>
      <c r="BT194" s="6">
        <f t="shared" si="537"/>
        <v>0</v>
      </c>
      <c r="BU194" s="6">
        <f t="shared" si="537"/>
        <v>0</v>
      </c>
      <c r="BV194" s="6">
        <f t="shared" si="537"/>
        <v>0</v>
      </c>
      <c r="BW194" s="6">
        <f t="shared" si="537"/>
        <v>0</v>
      </c>
      <c r="BX194" s="6">
        <f t="shared" si="537"/>
        <v>0</v>
      </c>
      <c r="BY194" s="6">
        <f t="shared" si="538"/>
        <v>0</v>
      </c>
      <c r="BZ194" s="6">
        <f t="shared" si="539"/>
        <v>0</v>
      </c>
      <c r="CA194" s="6">
        <f t="shared" si="540"/>
        <v>0</v>
      </c>
      <c r="CB194" s="6">
        <f t="shared" si="541"/>
        <v>0</v>
      </c>
      <c r="CC194" s="6">
        <f t="shared" si="542"/>
        <v>0</v>
      </c>
      <c r="CD194" s="6">
        <f t="shared" si="543"/>
        <v>0</v>
      </c>
      <c r="CE194" s="6">
        <f t="shared" si="544"/>
        <v>0</v>
      </c>
      <c r="CF194" s="6">
        <f t="shared" si="545"/>
        <v>0</v>
      </c>
      <c r="CG194" s="6">
        <f t="shared" si="546"/>
        <v>0</v>
      </c>
      <c r="CH194" s="6">
        <f t="shared" si="547"/>
        <v>0</v>
      </c>
      <c r="CI194" s="6">
        <f t="shared" si="548"/>
        <v>0</v>
      </c>
      <c r="CJ194" s="6">
        <f t="shared" si="549"/>
        <v>0</v>
      </c>
      <c r="CK194" s="6">
        <f t="shared" si="550"/>
        <v>0</v>
      </c>
      <c r="CL194" s="6">
        <f t="shared" si="551"/>
        <v>0</v>
      </c>
      <c r="CM194" s="6">
        <f t="shared" si="552"/>
        <v>0</v>
      </c>
      <c r="CN194" s="6">
        <f t="shared" si="553"/>
        <v>0</v>
      </c>
      <c r="CO194" s="6">
        <f t="shared" si="554"/>
        <v>0</v>
      </c>
      <c r="CP194" s="6">
        <f t="shared" si="555"/>
        <v>0</v>
      </c>
      <c r="CQ194" s="6">
        <f t="shared" si="556"/>
        <v>0</v>
      </c>
      <c r="CR194" s="6">
        <f t="shared" si="557"/>
        <v>0</v>
      </c>
      <c r="CS194" s="79"/>
      <c r="CT194" s="79"/>
      <c r="CU194" s="79"/>
      <c r="CV194" s="18"/>
    </row>
    <row r="195" spans="1:100" ht="16.8" customHeight="1" outlineLevel="1" x14ac:dyDescent="0.3">
      <c r="A195" s="274"/>
      <c r="B195" s="5" t="s">
        <v>60</v>
      </c>
      <c r="C195" s="61">
        <f>SUM(D195:DM195)/SUM($D193:DM193)</f>
        <v>-5.0000000000000044E-2</v>
      </c>
      <c r="D195" s="6">
        <v>0</v>
      </c>
      <c r="E195" s="6">
        <v>0</v>
      </c>
      <c r="F195" s="6">
        <v>0</v>
      </c>
      <c r="G195" s="6">
        <v>0</v>
      </c>
      <c r="H195" s="6">
        <f>'Budget New Projetcts'!E77</f>
        <v>0</v>
      </c>
      <c r="I195" s="6">
        <f>'Budget New Projetcts'!F77</f>
        <v>0</v>
      </c>
      <c r="J195" s="6">
        <f>'Budget New Projetcts'!G77</f>
        <v>0</v>
      </c>
      <c r="K195" s="6">
        <f>'Budget New Projetcts'!H77</f>
        <v>0</v>
      </c>
      <c r="L195" s="6">
        <f>'Budget New Projetcts'!I77</f>
        <v>0</v>
      </c>
      <c r="M195" s="6">
        <f>'Budget New Projetcts'!J77</f>
        <v>0</v>
      </c>
      <c r="N195" s="6">
        <f>'Budget New Projetcts'!K77</f>
        <v>0</v>
      </c>
      <c r="O195" s="6">
        <f>'Budget New Projetcts'!L77</f>
        <v>0</v>
      </c>
      <c r="P195" s="6">
        <f>'Budget New Projetcts'!M77</f>
        <v>0</v>
      </c>
      <c r="Q195" s="6">
        <f>'Budget New Projetcts'!N77</f>
        <v>0</v>
      </c>
      <c r="R195" s="6">
        <f>'Budget New Projetcts'!O77</f>
        <v>0</v>
      </c>
      <c r="S195" s="6">
        <f t="shared" si="558"/>
        <v>0</v>
      </c>
      <c r="T195" s="6">
        <f t="shared" si="537"/>
        <v>0</v>
      </c>
      <c r="U195" s="6">
        <f t="shared" si="537"/>
        <v>0</v>
      </c>
      <c r="V195" s="6">
        <f t="shared" si="537"/>
        <v>0</v>
      </c>
      <c r="W195" s="6">
        <f t="shared" si="537"/>
        <v>0</v>
      </c>
      <c r="X195" s="6">
        <f t="shared" si="537"/>
        <v>0</v>
      </c>
      <c r="Y195" s="6">
        <f t="shared" si="537"/>
        <v>0</v>
      </c>
      <c r="Z195" s="6">
        <f t="shared" si="537"/>
        <v>0</v>
      </c>
      <c r="AA195" s="6">
        <f t="shared" si="537"/>
        <v>0</v>
      </c>
      <c r="AB195" s="6">
        <f t="shared" si="537"/>
        <v>0</v>
      </c>
      <c r="AC195" s="6">
        <f t="shared" si="537"/>
        <v>0</v>
      </c>
      <c r="AD195" s="6">
        <f t="shared" si="537"/>
        <v>0</v>
      </c>
      <c r="AE195" s="6">
        <f t="shared" si="537"/>
        <v>-1000</v>
      </c>
      <c r="AF195" s="6">
        <f t="shared" si="537"/>
        <v>-600</v>
      </c>
      <c r="AG195" s="6">
        <f t="shared" si="537"/>
        <v>-600</v>
      </c>
      <c r="AH195" s="6">
        <f t="shared" si="537"/>
        <v>-600</v>
      </c>
      <c r="AI195" s="6">
        <f t="shared" si="537"/>
        <v>-600</v>
      </c>
      <c r="AJ195" s="6">
        <f t="shared" si="537"/>
        <v>-600</v>
      </c>
      <c r="AK195" s="6">
        <f t="shared" si="537"/>
        <v>-600</v>
      </c>
      <c r="AL195" s="6">
        <f t="shared" si="537"/>
        <v>-600</v>
      </c>
      <c r="AM195" s="6">
        <f t="shared" si="537"/>
        <v>-600</v>
      </c>
      <c r="AN195" s="6">
        <f t="shared" si="537"/>
        <v>-600</v>
      </c>
      <c r="AO195" s="6">
        <f t="shared" si="537"/>
        <v>-600</v>
      </c>
      <c r="AP195" s="6">
        <f t="shared" si="537"/>
        <v>-600</v>
      </c>
      <c r="AQ195" s="6">
        <f t="shared" si="537"/>
        <v>-600</v>
      </c>
      <c r="AR195" s="6">
        <f t="shared" si="537"/>
        <v>-618</v>
      </c>
      <c r="AS195" s="6">
        <f t="shared" si="537"/>
        <v>-618</v>
      </c>
      <c r="AT195" s="6">
        <f t="shared" si="537"/>
        <v>-618</v>
      </c>
      <c r="AU195" s="6">
        <f t="shared" si="537"/>
        <v>-618</v>
      </c>
      <c r="AV195" s="6">
        <f t="shared" si="537"/>
        <v>-618</v>
      </c>
      <c r="AW195" s="6">
        <f t="shared" si="537"/>
        <v>-618</v>
      </c>
      <c r="AX195" s="6">
        <f t="shared" si="537"/>
        <v>-618</v>
      </c>
      <c r="AY195" s="6">
        <f t="shared" si="537"/>
        <v>-618</v>
      </c>
      <c r="AZ195" s="6">
        <f t="shared" si="537"/>
        <v>-618</v>
      </c>
      <c r="BA195" s="6">
        <f t="shared" si="537"/>
        <v>-618</v>
      </c>
      <c r="BB195" s="6">
        <f t="shared" si="537"/>
        <v>-618</v>
      </c>
      <c r="BC195" s="6">
        <f t="shared" si="537"/>
        <v>-618</v>
      </c>
      <c r="BD195" s="6">
        <f t="shared" si="537"/>
        <v>-636.54000000000008</v>
      </c>
      <c r="BE195" s="6">
        <f t="shared" si="537"/>
        <v>-636.54000000000008</v>
      </c>
      <c r="BF195" s="6">
        <f t="shared" si="537"/>
        <v>-636.54000000000008</v>
      </c>
      <c r="BG195" s="6">
        <f t="shared" si="537"/>
        <v>-636.54000000000008</v>
      </c>
      <c r="BH195" s="6">
        <f t="shared" si="537"/>
        <v>-636.54000000000008</v>
      </c>
      <c r="BI195" s="6">
        <f t="shared" si="537"/>
        <v>-636.54000000000008</v>
      </c>
      <c r="BJ195" s="6">
        <f t="shared" si="537"/>
        <v>-636.54000000000008</v>
      </c>
      <c r="BK195" s="6">
        <f t="shared" si="537"/>
        <v>-636.54000000000008</v>
      </c>
      <c r="BL195" s="6">
        <f t="shared" si="537"/>
        <v>-636.54000000000008</v>
      </c>
      <c r="BM195" s="6">
        <f t="shared" si="537"/>
        <v>-636.54000000000008</v>
      </c>
      <c r="BN195" s="6">
        <f t="shared" si="537"/>
        <v>-636.54000000000008</v>
      </c>
      <c r="BO195" s="6">
        <f t="shared" si="537"/>
        <v>-636.54000000000008</v>
      </c>
      <c r="BP195" s="6">
        <f t="shared" si="537"/>
        <v>-655.63620000000014</v>
      </c>
      <c r="BQ195" s="6">
        <f t="shared" si="537"/>
        <v>-655.63620000000014</v>
      </c>
      <c r="BR195" s="6">
        <f t="shared" si="537"/>
        <v>-655.63620000000014</v>
      </c>
      <c r="BS195" s="6">
        <f t="shared" si="537"/>
        <v>-655.63620000000014</v>
      </c>
      <c r="BT195" s="6">
        <f t="shared" si="537"/>
        <v>-655.63620000000014</v>
      </c>
      <c r="BU195" s="6">
        <f t="shared" si="537"/>
        <v>-655.63620000000014</v>
      </c>
      <c r="BV195" s="6">
        <f t="shared" si="537"/>
        <v>-655.63620000000014</v>
      </c>
      <c r="BW195" s="6">
        <f t="shared" si="537"/>
        <v>-655.63620000000014</v>
      </c>
      <c r="BX195" s="6">
        <f t="shared" si="537"/>
        <v>-655.63620000000014</v>
      </c>
      <c r="BY195" s="6">
        <f t="shared" si="538"/>
        <v>-655.63620000000014</v>
      </c>
      <c r="BZ195" s="6">
        <f t="shared" si="539"/>
        <v>-655.63620000000014</v>
      </c>
      <c r="CA195" s="6">
        <f t="shared" si="540"/>
        <v>-655.63620000000014</v>
      </c>
      <c r="CB195" s="6">
        <f t="shared" si="541"/>
        <v>-675.30528600000025</v>
      </c>
      <c r="CC195" s="6">
        <f t="shared" si="542"/>
        <v>-675.30528600000025</v>
      </c>
      <c r="CD195" s="6">
        <f t="shared" si="543"/>
        <v>-675.30528600000025</v>
      </c>
      <c r="CE195" s="6">
        <f t="shared" si="544"/>
        <v>-675.30528600000025</v>
      </c>
      <c r="CF195" s="6">
        <f t="shared" si="545"/>
        <v>-675.30528600000025</v>
      </c>
      <c r="CG195" s="6">
        <f t="shared" si="546"/>
        <v>-675.30528600000025</v>
      </c>
      <c r="CH195" s="6">
        <f t="shared" si="547"/>
        <v>-675.30528600000025</v>
      </c>
      <c r="CI195" s="6">
        <f t="shared" si="548"/>
        <v>-675.30528600000025</v>
      </c>
      <c r="CJ195" s="6">
        <f t="shared" si="549"/>
        <v>-675.30528600000025</v>
      </c>
      <c r="CK195" s="6">
        <f t="shared" si="550"/>
        <v>-675.30528600000025</v>
      </c>
      <c r="CL195" s="6">
        <f t="shared" si="551"/>
        <v>-675.30528600000025</v>
      </c>
      <c r="CM195" s="6">
        <f t="shared" si="552"/>
        <v>0</v>
      </c>
      <c r="CN195" s="6">
        <f t="shared" si="553"/>
        <v>0</v>
      </c>
      <c r="CO195" s="6">
        <f t="shared" si="554"/>
        <v>0</v>
      </c>
      <c r="CP195" s="6">
        <f t="shared" si="555"/>
        <v>0</v>
      </c>
      <c r="CQ195" s="6">
        <f t="shared" si="556"/>
        <v>0</v>
      </c>
      <c r="CR195" s="6">
        <f t="shared" si="557"/>
        <v>0</v>
      </c>
      <c r="CS195" s="79"/>
      <c r="CT195" s="79"/>
      <c r="CU195" s="79"/>
      <c r="CV195" s="18"/>
    </row>
    <row r="196" spans="1:100" ht="16.8" customHeight="1" outlineLevel="1" x14ac:dyDescent="0.3">
      <c r="A196" s="274"/>
      <c r="B196" s="12" t="s">
        <v>61</v>
      </c>
      <c r="C196" s="61">
        <f>SUM(D196:DM196)/SUM($D193:DM193)</f>
        <v>-7.9999999999999905E-2</v>
      </c>
      <c r="D196" s="6">
        <v>0</v>
      </c>
      <c r="E196" s="6">
        <v>0</v>
      </c>
      <c r="F196" s="6">
        <v>0</v>
      </c>
      <c r="G196" s="6">
        <v>0</v>
      </c>
      <c r="H196" s="6">
        <f>'Budget New Projetcts'!E78</f>
        <v>0</v>
      </c>
      <c r="I196" s="6">
        <f>'Budget New Projetcts'!F78</f>
        <v>0</v>
      </c>
      <c r="J196" s="6">
        <f>'Budget New Projetcts'!G78</f>
        <v>0</v>
      </c>
      <c r="K196" s="6">
        <f>'Budget New Projetcts'!H78</f>
        <v>0</v>
      </c>
      <c r="L196" s="6">
        <f>'Budget New Projetcts'!I78</f>
        <v>0</v>
      </c>
      <c r="M196" s="6">
        <f>'Budget New Projetcts'!J78</f>
        <v>0</v>
      </c>
      <c r="N196" s="6">
        <f>'Budget New Projetcts'!K78</f>
        <v>0</v>
      </c>
      <c r="O196" s="6">
        <f>'Budget New Projetcts'!L78</f>
        <v>0</v>
      </c>
      <c r="P196" s="6">
        <f>'Budget New Projetcts'!M78</f>
        <v>0</v>
      </c>
      <c r="Q196" s="6">
        <f>'Budget New Projetcts'!N78</f>
        <v>0</v>
      </c>
      <c r="R196" s="6">
        <f>'Budget New Projetcts'!O78</f>
        <v>0</v>
      </c>
      <c r="S196" s="6">
        <f t="shared" si="558"/>
        <v>0</v>
      </c>
      <c r="T196" s="6">
        <f t="shared" si="537"/>
        <v>0</v>
      </c>
      <c r="U196" s="6">
        <f t="shared" si="537"/>
        <v>0</v>
      </c>
      <c r="V196" s="6">
        <f t="shared" si="537"/>
        <v>0</v>
      </c>
      <c r="W196" s="6">
        <f t="shared" si="537"/>
        <v>0</v>
      </c>
      <c r="X196" s="6">
        <f t="shared" si="537"/>
        <v>0</v>
      </c>
      <c r="Y196" s="6">
        <f t="shared" si="537"/>
        <v>0</v>
      </c>
      <c r="Z196" s="6">
        <f t="shared" si="537"/>
        <v>0</v>
      </c>
      <c r="AA196" s="6">
        <f t="shared" si="537"/>
        <v>0</v>
      </c>
      <c r="AB196" s="6">
        <f t="shared" si="537"/>
        <v>0</v>
      </c>
      <c r="AC196" s="6">
        <f t="shared" si="537"/>
        <v>0</v>
      </c>
      <c r="AD196" s="6">
        <f t="shared" si="537"/>
        <v>0</v>
      </c>
      <c r="AE196" s="6">
        <f t="shared" si="537"/>
        <v>-1600</v>
      </c>
      <c r="AF196" s="6">
        <f t="shared" si="537"/>
        <v>-960</v>
      </c>
      <c r="AG196" s="6">
        <f t="shared" si="537"/>
        <v>-960</v>
      </c>
      <c r="AH196" s="6">
        <f t="shared" si="537"/>
        <v>-960</v>
      </c>
      <c r="AI196" s="6">
        <f t="shared" si="537"/>
        <v>-960</v>
      </c>
      <c r="AJ196" s="6">
        <f t="shared" si="537"/>
        <v>-960</v>
      </c>
      <c r="AK196" s="6">
        <f t="shared" si="537"/>
        <v>-960</v>
      </c>
      <c r="AL196" s="6">
        <f t="shared" si="537"/>
        <v>-960</v>
      </c>
      <c r="AM196" s="6">
        <f t="shared" si="537"/>
        <v>-960</v>
      </c>
      <c r="AN196" s="6">
        <f t="shared" si="537"/>
        <v>-960</v>
      </c>
      <c r="AO196" s="6">
        <f t="shared" si="537"/>
        <v>-960</v>
      </c>
      <c r="AP196" s="6">
        <f t="shared" si="537"/>
        <v>-960</v>
      </c>
      <c r="AQ196" s="6">
        <f t="shared" si="537"/>
        <v>-960</v>
      </c>
      <c r="AR196" s="6">
        <f t="shared" si="537"/>
        <v>-988.80000000000007</v>
      </c>
      <c r="AS196" s="6">
        <f t="shared" si="537"/>
        <v>-988.80000000000007</v>
      </c>
      <c r="AT196" s="6">
        <f t="shared" si="537"/>
        <v>-988.80000000000007</v>
      </c>
      <c r="AU196" s="6">
        <f t="shared" si="537"/>
        <v>-988.80000000000007</v>
      </c>
      <c r="AV196" s="6">
        <f t="shared" si="537"/>
        <v>-988.80000000000007</v>
      </c>
      <c r="AW196" s="6">
        <f t="shared" si="537"/>
        <v>-988.80000000000007</v>
      </c>
      <c r="AX196" s="6">
        <f t="shared" si="537"/>
        <v>-988.80000000000007</v>
      </c>
      <c r="AY196" s="6">
        <f t="shared" si="537"/>
        <v>-988.80000000000007</v>
      </c>
      <c r="AZ196" s="6">
        <f t="shared" si="537"/>
        <v>-988.80000000000007</v>
      </c>
      <c r="BA196" s="6">
        <f t="shared" si="537"/>
        <v>-988.80000000000007</v>
      </c>
      <c r="BB196" s="6">
        <f t="shared" si="537"/>
        <v>-988.80000000000007</v>
      </c>
      <c r="BC196" s="6">
        <f t="shared" si="537"/>
        <v>-988.80000000000007</v>
      </c>
      <c r="BD196" s="6">
        <f t="shared" si="537"/>
        <v>-1018.4640000000001</v>
      </c>
      <c r="BE196" s="6">
        <f t="shared" si="537"/>
        <v>-1018.4640000000001</v>
      </c>
      <c r="BF196" s="6">
        <f t="shared" si="537"/>
        <v>-1018.4640000000001</v>
      </c>
      <c r="BG196" s="6">
        <f t="shared" si="537"/>
        <v>-1018.4640000000001</v>
      </c>
      <c r="BH196" s="6">
        <f t="shared" si="537"/>
        <v>-1018.4640000000001</v>
      </c>
      <c r="BI196" s="6">
        <f t="shared" si="537"/>
        <v>-1018.4640000000001</v>
      </c>
      <c r="BJ196" s="6">
        <f t="shared" si="537"/>
        <v>-1018.4640000000001</v>
      </c>
      <c r="BK196" s="6">
        <f t="shared" si="537"/>
        <v>-1018.4640000000001</v>
      </c>
      <c r="BL196" s="6">
        <f t="shared" si="537"/>
        <v>-1018.4640000000001</v>
      </c>
      <c r="BM196" s="6">
        <f t="shared" si="537"/>
        <v>-1018.4640000000001</v>
      </c>
      <c r="BN196" s="6">
        <f t="shared" si="537"/>
        <v>-1018.4640000000001</v>
      </c>
      <c r="BO196" s="6">
        <f t="shared" si="537"/>
        <v>-1018.4640000000001</v>
      </c>
      <c r="BP196" s="6">
        <f t="shared" si="537"/>
        <v>-1049.0179200000002</v>
      </c>
      <c r="BQ196" s="6">
        <f t="shared" si="537"/>
        <v>-1049.0179200000002</v>
      </c>
      <c r="BR196" s="6">
        <f t="shared" si="537"/>
        <v>-1049.0179200000002</v>
      </c>
      <c r="BS196" s="6">
        <f t="shared" si="537"/>
        <v>-1049.0179200000002</v>
      </c>
      <c r="BT196" s="6">
        <f t="shared" si="537"/>
        <v>-1049.0179200000002</v>
      </c>
      <c r="BU196" s="6">
        <f t="shared" si="537"/>
        <v>-1049.0179200000002</v>
      </c>
      <c r="BV196" s="6">
        <f t="shared" si="537"/>
        <v>-1049.0179200000002</v>
      </c>
      <c r="BW196" s="6">
        <f t="shared" si="537"/>
        <v>-1049.0179200000002</v>
      </c>
      <c r="BX196" s="6">
        <f t="shared" si="537"/>
        <v>-1049.0179200000002</v>
      </c>
      <c r="BY196" s="6">
        <f t="shared" si="538"/>
        <v>-1049.0179200000002</v>
      </c>
      <c r="BZ196" s="6">
        <f t="shared" si="539"/>
        <v>-1049.0179200000002</v>
      </c>
      <c r="CA196" s="6">
        <f t="shared" si="540"/>
        <v>-1049.0179200000002</v>
      </c>
      <c r="CB196" s="6">
        <f t="shared" si="541"/>
        <v>-1080.4884576000002</v>
      </c>
      <c r="CC196" s="6">
        <f t="shared" si="542"/>
        <v>-1080.4884576000002</v>
      </c>
      <c r="CD196" s="6">
        <f t="shared" si="543"/>
        <v>-1080.4884576000002</v>
      </c>
      <c r="CE196" s="6">
        <f t="shared" si="544"/>
        <v>-1080.4884576000002</v>
      </c>
      <c r="CF196" s="6">
        <f t="shared" si="545"/>
        <v>-1080.4884576000002</v>
      </c>
      <c r="CG196" s="6">
        <f t="shared" si="546"/>
        <v>-1080.4884576000002</v>
      </c>
      <c r="CH196" s="6">
        <f t="shared" si="547"/>
        <v>-1080.4884576000002</v>
      </c>
      <c r="CI196" s="6">
        <f t="shared" si="548"/>
        <v>-1080.4884576000002</v>
      </c>
      <c r="CJ196" s="6">
        <f t="shared" si="549"/>
        <v>-1080.4884576000002</v>
      </c>
      <c r="CK196" s="6">
        <f t="shared" si="550"/>
        <v>-1080.4884576000002</v>
      </c>
      <c r="CL196" s="6">
        <f t="shared" si="551"/>
        <v>-1080.4884576000002</v>
      </c>
      <c r="CM196" s="6">
        <f t="shared" si="552"/>
        <v>0</v>
      </c>
      <c r="CN196" s="6">
        <f t="shared" si="553"/>
        <v>0</v>
      </c>
      <c r="CO196" s="6">
        <f t="shared" si="554"/>
        <v>0</v>
      </c>
      <c r="CP196" s="6">
        <f t="shared" si="555"/>
        <v>0</v>
      </c>
      <c r="CQ196" s="6">
        <f t="shared" si="556"/>
        <v>0</v>
      </c>
      <c r="CR196" s="6">
        <f t="shared" si="557"/>
        <v>0</v>
      </c>
      <c r="CS196" s="79"/>
      <c r="CT196" s="79"/>
      <c r="CU196" s="79"/>
      <c r="CV196" s="18"/>
    </row>
    <row r="197" spans="1:100" ht="16.8" customHeight="1" outlineLevel="1" thickBot="1" x14ac:dyDescent="0.35">
      <c r="A197" s="274">
        <f>NPV((1+'Budget New Projetcts'!$C$7)^(1/12)-1,'Cashflow New Projects'!D197:CV197)</f>
        <v>159074.65978336538</v>
      </c>
      <c r="B197" s="5" t="s">
        <v>62</v>
      </c>
      <c r="C197" s="61">
        <f>SUM(D197:DM197)/SUM($D193:DM193)</f>
        <v>0.35119961496878732</v>
      </c>
      <c r="D197" s="6">
        <v>0</v>
      </c>
      <c r="E197" s="6">
        <v>0</v>
      </c>
      <c r="F197" s="6">
        <v>0</v>
      </c>
      <c r="G197" s="6">
        <v>0</v>
      </c>
      <c r="H197" s="6">
        <f>'Budget New Projetcts'!E79</f>
        <v>0</v>
      </c>
      <c r="I197" s="6">
        <f>'Budget New Projetcts'!F79</f>
        <v>0</v>
      </c>
      <c r="J197" s="6">
        <f>'Budget New Projetcts'!G79</f>
        <v>0</v>
      </c>
      <c r="K197" s="6">
        <f>'Budget New Projetcts'!H79</f>
        <v>0</v>
      </c>
      <c r="L197" s="6">
        <f>'Budget New Projetcts'!I79</f>
        <v>0</v>
      </c>
      <c r="M197" s="6">
        <f>'Budget New Projetcts'!J79</f>
        <v>0</v>
      </c>
      <c r="N197" s="6">
        <f>'Budget New Projetcts'!K79</f>
        <v>0</v>
      </c>
      <c r="O197" s="6">
        <f>'Budget New Projetcts'!L79</f>
        <v>0</v>
      </c>
      <c r="P197" s="6">
        <f>'Budget New Projetcts'!M79</f>
        <v>0</v>
      </c>
      <c r="Q197" s="6">
        <f>'Budget New Projetcts'!N79</f>
        <v>0</v>
      </c>
      <c r="R197" s="6">
        <f>'Budget New Projetcts'!O79</f>
        <v>0</v>
      </c>
      <c r="S197" s="6">
        <f t="shared" si="558"/>
        <v>0</v>
      </c>
      <c r="T197" s="6">
        <f t="shared" si="537"/>
        <v>0</v>
      </c>
      <c r="U197" s="6">
        <f t="shared" si="537"/>
        <v>0</v>
      </c>
      <c r="V197" s="6">
        <f t="shared" si="537"/>
        <v>0</v>
      </c>
      <c r="W197" s="6">
        <f t="shared" si="537"/>
        <v>0</v>
      </c>
      <c r="X197" s="6">
        <f t="shared" si="537"/>
        <v>0</v>
      </c>
      <c r="Y197" s="6">
        <f t="shared" si="537"/>
        <v>0</v>
      </c>
      <c r="Z197" s="6">
        <f t="shared" si="537"/>
        <v>0</v>
      </c>
      <c r="AA197" s="6">
        <f t="shared" si="537"/>
        <v>0</v>
      </c>
      <c r="AB197" s="6">
        <f t="shared" si="537"/>
        <v>0</v>
      </c>
      <c r="AC197" s="6">
        <f t="shared" si="537"/>
        <v>0</v>
      </c>
      <c r="AD197" s="6">
        <f t="shared" si="537"/>
        <v>0</v>
      </c>
      <c r="AE197" s="6">
        <f t="shared" si="537"/>
        <v>-382600</v>
      </c>
      <c r="AF197" s="6">
        <f t="shared" si="537"/>
        <v>10440</v>
      </c>
      <c r="AG197" s="6">
        <f t="shared" si="537"/>
        <v>10440</v>
      </c>
      <c r="AH197" s="6">
        <f t="shared" si="537"/>
        <v>10440</v>
      </c>
      <c r="AI197" s="6">
        <f t="shared" si="537"/>
        <v>10440</v>
      </c>
      <c r="AJ197" s="6">
        <f t="shared" si="537"/>
        <v>10440</v>
      </c>
      <c r="AK197" s="6">
        <f t="shared" si="537"/>
        <v>10440</v>
      </c>
      <c r="AL197" s="6">
        <f t="shared" si="537"/>
        <v>10440</v>
      </c>
      <c r="AM197" s="6">
        <f t="shared" si="537"/>
        <v>10440</v>
      </c>
      <c r="AN197" s="6">
        <f t="shared" si="537"/>
        <v>10440</v>
      </c>
      <c r="AO197" s="6">
        <f t="shared" si="537"/>
        <v>10440</v>
      </c>
      <c r="AP197" s="6">
        <f t="shared" si="537"/>
        <v>10440</v>
      </c>
      <c r="AQ197" s="6">
        <f t="shared" si="537"/>
        <v>10440</v>
      </c>
      <c r="AR197" s="6">
        <f t="shared" si="537"/>
        <v>10753.2</v>
      </c>
      <c r="AS197" s="6">
        <f t="shared" si="537"/>
        <v>10753.2</v>
      </c>
      <c r="AT197" s="6">
        <f t="shared" si="537"/>
        <v>10753.2</v>
      </c>
      <c r="AU197" s="6">
        <f t="shared" ref="AU197" si="559">AI171</f>
        <v>10753.2</v>
      </c>
      <c r="AV197" s="6">
        <f t="shared" ref="AV197" si="560">AJ171</f>
        <v>10753.2</v>
      </c>
      <c r="AW197" s="6">
        <f t="shared" ref="AW197" si="561">AK171</f>
        <v>10753.2</v>
      </c>
      <c r="AX197" s="6">
        <f t="shared" ref="AX197" si="562">AL171</f>
        <v>10753.2</v>
      </c>
      <c r="AY197" s="6">
        <f t="shared" ref="AY197" si="563">AM171</f>
        <v>10753.2</v>
      </c>
      <c r="AZ197" s="6">
        <f t="shared" ref="AZ197" si="564">AN171</f>
        <v>10753.2</v>
      </c>
      <c r="BA197" s="6">
        <f t="shared" ref="BA197" si="565">AO171</f>
        <v>10753.2</v>
      </c>
      <c r="BB197" s="6">
        <f t="shared" ref="BB197" si="566">AP171</f>
        <v>10753.2</v>
      </c>
      <c r="BC197" s="6">
        <f t="shared" ref="BC197" si="567">AQ171</f>
        <v>10753.2</v>
      </c>
      <c r="BD197" s="6">
        <f t="shared" ref="BD197" si="568">AR171</f>
        <v>11075.796</v>
      </c>
      <c r="BE197" s="6">
        <f t="shared" ref="BE197" si="569">AS171</f>
        <v>11075.796</v>
      </c>
      <c r="BF197" s="6">
        <f t="shared" ref="BF197" si="570">AT171</f>
        <v>11075.796</v>
      </c>
      <c r="BG197" s="6">
        <f t="shared" ref="BG197" si="571">AU171</f>
        <v>11075.796</v>
      </c>
      <c r="BH197" s="6">
        <f t="shared" ref="BH197" si="572">AV171</f>
        <v>11075.796</v>
      </c>
      <c r="BI197" s="6">
        <f t="shared" ref="BI197" si="573">AW171</f>
        <v>11075.796</v>
      </c>
      <c r="BJ197" s="6">
        <f t="shared" ref="BJ197" si="574">AX171</f>
        <v>11075.796</v>
      </c>
      <c r="BK197" s="6">
        <f t="shared" ref="BK197" si="575">AY171</f>
        <v>11075.796</v>
      </c>
      <c r="BL197" s="6">
        <f t="shared" ref="BL197" si="576">AZ171</f>
        <v>11075.796</v>
      </c>
      <c r="BM197" s="6">
        <f t="shared" ref="BM197" si="577">BA171</f>
        <v>11075.796</v>
      </c>
      <c r="BN197" s="6">
        <f t="shared" ref="BN197" si="578">BB171</f>
        <v>11075.796</v>
      </c>
      <c r="BO197" s="6">
        <f t="shared" ref="BO197" si="579">BC171</f>
        <v>11075.796</v>
      </c>
      <c r="BP197" s="6">
        <f t="shared" ref="BP197" si="580">BD171</f>
        <v>11408.069880000001</v>
      </c>
      <c r="BQ197" s="6">
        <f t="shared" ref="BQ197" si="581">BE171</f>
        <v>11408.069880000001</v>
      </c>
      <c r="BR197" s="6">
        <f t="shared" ref="BR197" si="582">BF171</f>
        <v>11408.069880000001</v>
      </c>
      <c r="BS197" s="6">
        <f t="shared" ref="BS197" si="583">BG171</f>
        <v>11408.069880000001</v>
      </c>
      <c r="BT197" s="6">
        <f t="shared" ref="BT197" si="584">BH171</f>
        <v>11408.069880000001</v>
      </c>
      <c r="BU197" s="6">
        <f t="shared" ref="BU197" si="585">BI171</f>
        <v>11408.069880000001</v>
      </c>
      <c r="BV197" s="6">
        <f t="shared" ref="BV197" si="586">BJ171</f>
        <v>11408.069880000001</v>
      </c>
      <c r="BW197" s="6">
        <f t="shared" ref="BW197" si="587">BK171</f>
        <v>11408.069880000001</v>
      </c>
      <c r="BX197" s="6">
        <f t="shared" ref="BX197" si="588">BL171</f>
        <v>11408.069880000001</v>
      </c>
      <c r="BY197" s="6">
        <f t="shared" si="538"/>
        <v>11408.069880000001</v>
      </c>
      <c r="BZ197" s="6">
        <f t="shared" si="539"/>
        <v>11408.069880000001</v>
      </c>
      <c r="CA197" s="6">
        <f t="shared" si="540"/>
        <v>11408.069880000001</v>
      </c>
      <c r="CB197" s="6">
        <f t="shared" si="541"/>
        <v>11750.311976400002</v>
      </c>
      <c r="CC197" s="6">
        <f t="shared" si="542"/>
        <v>11750.311976400002</v>
      </c>
      <c r="CD197" s="6">
        <f t="shared" si="543"/>
        <v>11750.311976400002</v>
      </c>
      <c r="CE197" s="6">
        <f t="shared" si="544"/>
        <v>11750.311976400002</v>
      </c>
      <c r="CF197" s="6">
        <f t="shared" si="545"/>
        <v>11750.311976400002</v>
      </c>
      <c r="CG197" s="6">
        <f t="shared" si="546"/>
        <v>11750.311976400002</v>
      </c>
      <c r="CH197" s="6">
        <f t="shared" si="547"/>
        <v>11750.311976400002</v>
      </c>
      <c r="CI197" s="6">
        <f t="shared" si="548"/>
        <v>11750.311976400002</v>
      </c>
      <c r="CJ197" s="6">
        <f t="shared" si="549"/>
        <v>11750.311976400002</v>
      </c>
      <c r="CK197" s="6">
        <f t="shared" si="550"/>
        <v>11750.311976400002</v>
      </c>
      <c r="CL197" s="6">
        <f t="shared" si="551"/>
        <v>11750.311976400002</v>
      </c>
      <c r="CM197" s="6">
        <f t="shared" si="552"/>
        <v>0</v>
      </c>
      <c r="CN197" s="6">
        <f t="shared" si="553"/>
        <v>0</v>
      </c>
      <c r="CO197" s="6">
        <f t="shared" si="554"/>
        <v>0</v>
      </c>
      <c r="CP197" s="6">
        <f t="shared" si="555"/>
        <v>0</v>
      </c>
      <c r="CQ197" s="6">
        <f t="shared" si="556"/>
        <v>0</v>
      </c>
      <c r="CR197" s="6">
        <f t="shared" si="557"/>
        <v>0</v>
      </c>
      <c r="CS197" s="79"/>
      <c r="CT197" s="79"/>
      <c r="CU197" s="79"/>
      <c r="CV197" s="18"/>
    </row>
    <row r="198" spans="1:100" ht="16.8" customHeight="1" outlineLevel="1" thickBot="1" x14ac:dyDescent="0.35">
      <c r="A198" s="274"/>
      <c r="B198" s="227" t="s">
        <v>134</v>
      </c>
      <c r="C198" s="228"/>
      <c r="D198" s="228" t="s">
        <v>63</v>
      </c>
      <c r="E198" s="229">
        <v>43831</v>
      </c>
      <c r="F198" s="229">
        <v>43862</v>
      </c>
      <c r="G198" s="229">
        <v>43891</v>
      </c>
      <c r="H198" s="229">
        <v>43922</v>
      </c>
      <c r="I198" s="229">
        <v>43952</v>
      </c>
      <c r="J198" s="229">
        <v>43983</v>
      </c>
      <c r="K198" s="229">
        <v>44013</v>
      </c>
      <c r="L198" s="229">
        <v>44044</v>
      </c>
      <c r="M198" s="229">
        <v>44075</v>
      </c>
      <c r="N198" s="229">
        <v>44105</v>
      </c>
      <c r="O198" s="229">
        <v>44136</v>
      </c>
      <c r="P198" s="229">
        <v>44166</v>
      </c>
      <c r="Q198" s="229">
        <v>44197</v>
      </c>
      <c r="R198" s="229">
        <v>44228</v>
      </c>
      <c r="S198" s="229">
        <v>44256</v>
      </c>
      <c r="T198" s="229">
        <v>44287</v>
      </c>
      <c r="U198" s="229">
        <v>44317</v>
      </c>
      <c r="V198" s="229">
        <v>44348</v>
      </c>
      <c r="W198" s="229">
        <v>44378</v>
      </c>
      <c r="X198" s="229">
        <v>44409</v>
      </c>
      <c r="Y198" s="229">
        <v>44440</v>
      </c>
      <c r="Z198" s="229">
        <v>44470</v>
      </c>
      <c r="AA198" s="229">
        <v>44501</v>
      </c>
      <c r="AB198" s="229">
        <v>44531</v>
      </c>
      <c r="AC198" s="229">
        <v>44562</v>
      </c>
      <c r="AD198" s="229">
        <v>44593</v>
      </c>
      <c r="AE198" s="229">
        <v>44621</v>
      </c>
      <c r="AF198" s="229">
        <v>44652</v>
      </c>
      <c r="AG198" s="229">
        <v>44682</v>
      </c>
      <c r="AH198" s="229">
        <v>44713</v>
      </c>
      <c r="AI198" s="229">
        <v>44743</v>
      </c>
      <c r="AJ198" s="229">
        <v>44774</v>
      </c>
      <c r="AK198" s="229">
        <v>44805</v>
      </c>
      <c r="AL198" s="229">
        <v>44835</v>
      </c>
      <c r="AM198" s="229">
        <v>44866</v>
      </c>
      <c r="AN198" s="229">
        <v>44896</v>
      </c>
      <c r="AO198" s="229">
        <v>44927</v>
      </c>
      <c r="AP198" s="229">
        <v>44958</v>
      </c>
      <c r="AQ198" s="229">
        <v>44986</v>
      </c>
      <c r="AR198" s="229">
        <v>45017</v>
      </c>
      <c r="AS198" s="229">
        <v>45047</v>
      </c>
      <c r="AT198" s="229">
        <v>45078</v>
      </c>
      <c r="AU198" s="229">
        <v>45108</v>
      </c>
      <c r="AV198" s="229">
        <v>45139</v>
      </c>
      <c r="AW198" s="229">
        <v>45170</v>
      </c>
      <c r="AX198" s="229">
        <v>45200</v>
      </c>
      <c r="AY198" s="229">
        <v>45231</v>
      </c>
      <c r="AZ198" s="229">
        <v>45261</v>
      </c>
      <c r="BA198" s="229">
        <v>45292</v>
      </c>
      <c r="BB198" s="229">
        <v>45323</v>
      </c>
      <c r="BC198" s="229">
        <v>45352</v>
      </c>
      <c r="BD198" s="229">
        <v>45383</v>
      </c>
      <c r="BE198" s="229">
        <v>45413</v>
      </c>
      <c r="BF198" s="229">
        <v>45444</v>
      </c>
      <c r="BG198" s="229">
        <v>45474</v>
      </c>
      <c r="BH198" s="229">
        <v>45505</v>
      </c>
      <c r="BI198" s="229">
        <v>45536</v>
      </c>
      <c r="BJ198" s="229">
        <v>45566</v>
      </c>
      <c r="BK198" s="229">
        <v>45597</v>
      </c>
      <c r="BL198" s="229">
        <v>45627</v>
      </c>
      <c r="BM198" s="229">
        <v>45658</v>
      </c>
      <c r="BN198" s="229">
        <v>45689</v>
      </c>
      <c r="BO198" s="229">
        <v>45717</v>
      </c>
      <c r="BP198" s="229">
        <v>45748</v>
      </c>
      <c r="BQ198" s="229">
        <v>45778</v>
      </c>
      <c r="BR198" s="229">
        <v>45809</v>
      </c>
      <c r="BS198" s="229">
        <v>45839</v>
      </c>
      <c r="BT198" s="229">
        <v>45870</v>
      </c>
      <c r="BU198" s="229">
        <v>45901</v>
      </c>
      <c r="BV198" s="229">
        <v>45931</v>
      </c>
      <c r="BW198" s="229">
        <v>45962</v>
      </c>
      <c r="BX198" s="229">
        <v>45992</v>
      </c>
      <c r="BY198" s="229">
        <v>46023</v>
      </c>
      <c r="BZ198" s="229">
        <v>46054</v>
      </c>
      <c r="CA198" s="229">
        <v>46082</v>
      </c>
      <c r="CB198" s="229">
        <v>46113</v>
      </c>
      <c r="CC198" s="229">
        <v>46143</v>
      </c>
      <c r="CD198" s="229">
        <v>46174</v>
      </c>
      <c r="CE198" s="229">
        <v>46204</v>
      </c>
      <c r="CF198" s="229">
        <v>46235</v>
      </c>
      <c r="CG198" s="229">
        <v>46266</v>
      </c>
      <c r="CH198" s="229">
        <v>46296</v>
      </c>
      <c r="CI198" s="229">
        <v>46327</v>
      </c>
      <c r="CJ198" s="229">
        <v>46357</v>
      </c>
      <c r="CK198" s="229">
        <v>46388</v>
      </c>
      <c r="CL198" s="229">
        <v>46419</v>
      </c>
      <c r="CM198" s="229">
        <v>46447</v>
      </c>
      <c r="CN198" s="229">
        <v>46478</v>
      </c>
      <c r="CO198" s="229">
        <v>46508</v>
      </c>
      <c r="CP198" s="229">
        <v>46539</v>
      </c>
      <c r="CQ198" s="229">
        <v>46569</v>
      </c>
      <c r="CR198" s="229">
        <v>46600</v>
      </c>
      <c r="CS198" s="229">
        <v>46631</v>
      </c>
      <c r="CT198" s="229">
        <v>46661</v>
      </c>
      <c r="CU198" s="229">
        <v>46692</v>
      </c>
      <c r="CV198" s="249">
        <v>46722</v>
      </c>
    </row>
    <row r="199" spans="1:100" ht="16.8" customHeight="1" outlineLevel="1" x14ac:dyDescent="0.3">
      <c r="A199" s="274"/>
      <c r="B199" s="2" t="s">
        <v>58</v>
      </c>
      <c r="C199" s="61">
        <f>SUM(D199:DM199)/SUM($D199:DM199)</f>
        <v>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f t="shared" ref="J199:J203" si="589">(G193)*2</f>
        <v>0</v>
      </c>
      <c r="K199" s="6">
        <f t="shared" ref="K199:K203" si="590">(H193)*2</f>
        <v>0</v>
      </c>
      <c r="L199" s="6">
        <f t="shared" ref="L199:L203" si="591">(I193)*2</f>
        <v>0</v>
      </c>
      <c r="M199" s="6">
        <f t="shared" ref="M199:M203" si="592">(J193)*2</f>
        <v>0</v>
      </c>
      <c r="N199" s="6">
        <f t="shared" ref="N199:N203" si="593">(K193)*2</f>
        <v>0</v>
      </c>
      <c r="O199" s="6">
        <f t="shared" ref="O199:O203" si="594">(L193)*2</f>
        <v>0</v>
      </c>
      <c r="P199" s="6">
        <f t="shared" ref="P199:P203" si="595">(M193)*2</f>
        <v>0</v>
      </c>
      <c r="Q199" s="6">
        <f t="shared" ref="Q199:Q203" si="596">(N193)*2</f>
        <v>0</v>
      </c>
      <c r="R199" s="6">
        <f t="shared" ref="R199:R203" si="597">(O193)*2</f>
        <v>0</v>
      </c>
      <c r="S199" s="6">
        <f>G173</f>
        <v>0</v>
      </c>
      <c r="T199" s="6">
        <f t="shared" ref="T199:BV203" si="598">H173</f>
        <v>0</v>
      </c>
      <c r="U199" s="6">
        <f t="shared" si="598"/>
        <v>0</v>
      </c>
      <c r="V199" s="6">
        <f t="shared" si="598"/>
        <v>0</v>
      </c>
      <c r="W199" s="6">
        <f t="shared" si="598"/>
        <v>0</v>
      </c>
      <c r="X199" s="6">
        <f t="shared" si="598"/>
        <v>0</v>
      </c>
      <c r="Y199" s="6">
        <f t="shared" si="598"/>
        <v>0</v>
      </c>
      <c r="Z199" s="6">
        <f t="shared" si="598"/>
        <v>0</v>
      </c>
      <c r="AA199" s="6">
        <f t="shared" si="598"/>
        <v>0</v>
      </c>
      <c r="AB199" s="6">
        <f t="shared" si="598"/>
        <v>0</v>
      </c>
      <c r="AC199" s="6">
        <f t="shared" si="598"/>
        <v>0</v>
      </c>
      <c r="AD199" s="6">
        <f t="shared" si="598"/>
        <v>0</v>
      </c>
      <c r="AE199" s="6">
        <f t="shared" si="598"/>
        <v>0</v>
      </c>
      <c r="AF199" s="6">
        <f t="shared" si="598"/>
        <v>0</v>
      </c>
      <c r="AG199" s="6">
        <f t="shared" si="598"/>
        <v>0</v>
      </c>
      <c r="AH199" s="6">
        <f t="shared" si="598"/>
        <v>40000</v>
      </c>
      <c r="AI199" s="6">
        <f t="shared" si="598"/>
        <v>24000</v>
      </c>
      <c r="AJ199" s="6">
        <f t="shared" si="598"/>
        <v>24000</v>
      </c>
      <c r="AK199" s="6">
        <f t="shared" si="598"/>
        <v>24000</v>
      </c>
      <c r="AL199" s="6">
        <f t="shared" si="598"/>
        <v>24000</v>
      </c>
      <c r="AM199" s="6">
        <f t="shared" si="598"/>
        <v>24000</v>
      </c>
      <c r="AN199" s="6">
        <f t="shared" si="598"/>
        <v>24000</v>
      </c>
      <c r="AO199" s="6">
        <f t="shared" si="598"/>
        <v>24000</v>
      </c>
      <c r="AP199" s="6">
        <f t="shared" si="598"/>
        <v>24000</v>
      </c>
      <c r="AQ199" s="6">
        <f t="shared" si="598"/>
        <v>24000</v>
      </c>
      <c r="AR199" s="6">
        <f t="shared" si="598"/>
        <v>24000</v>
      </c>
      <c r="AS199" s="6">
        <f t="shared" si="598"/>
        <v>24000</v>
      </c>
      <c r="AT199" s="6">
        <f t="shared" si="598"/>
        <v>24000</v>
      </c>
      <c r="AU199" s="6">
        <f t="shared" si="598"/>
        <v>24720</v>
      </c>
      <c r="AV199" s="6">
        <f t="shared" si="598"/>
        <v>24720</v>
      </c>
      <c r="AW199" s="6">
        <f t="shared" si="598"/>
        <v>24720</v>
      </c>
      <c r="AX199" s="6">
        <f t="shared" si="598"/>
        <v>24720</v>
      </c>
      <c r="AY199" s="6">
        <f t="shared" si="598"/>
        <v>24720</v>
      </c>
      <c r="AZ199" s="6">
        <f t="shared" si="598"/>
        <v>24720</v>
      </c>
      <c r="BA199" s="6">
        <f t="shared" si="598"/>
        <v>24720</v>
      </c>
      <c r="BB199" s="6">
        <f t="shared" si="598"/>
        <v>24720</v>
      </c>
      <c r="BC199" s="6">
        <f t="shared" si="598"/>
        <v>24720</v>
      </c>
      <c r="BD199" s="6">
        <f t="shared" si="598"/>
        <v>24720</v>
      </c>
      <c r="BE199" s="6">
        <f t="shared" si="598"/>
        <v>24720</v>
      </c>
      <c r="BF199" s="6">
        <f t="shared" si="598"/>
        <v>24720</v>
      </c>
      <c r="BG199" s="6">
        <f t="shared" si="598"/>
        <v>25461.600000000002</v>
      </c>
      <c r="BH199" s="6">
        <f t="shared" si="598"/>
        <v>25461.600000000002</v>
      </c>
      <c r="BI199" s="6">
        <f t="shared" si="598"/>
        <v>25461.600000000002</v>
      </c>
      <c r="BJ199" s="6">
        <f t="shared" si="598"/>
        <v>25461.600000000002</v>
      </c>
      <c r="BK199" s="6">
        <f t="shared" si="598"/>
        <v>25461.600000000002</v>
      </c>
      <c r="BL199" s="6">
        <f t="shared" si="598"/>
        <v>25461.600000000002</v>
      </c>
      <c r="BM199" s="6">
        <f t="shared" si="598"/>
        <v>25461.600000000002</v>
      </c>
      <c r="BN199" s="6">
        <f t="shared" si="598"/>
        <v>25461.600000000002</v>
      </c>
      <c r="BO199" s="6">
        <f t="shared" si="598"/>
        <v>25461.600000000002</v>
      </c>
      <c r="BP199" s="6">
        <f t="shared" si="598"/>
        <v>25461.600000000002</v>
      </c>
      <c r="BQ199" s="6">
        <f t="shared" si="598"/>
        <v>25461.600000000002</v>
      </c>
      <c r="BR199" s="6">
        <f t="shared" si="598"/>
        <v>25461.600000000002</v>
      </c>
      <c r="BS199" s="6">
        <f t="shared" si="598"/>
        <v>26225.448000000004</v>
      </c>
      <c r="BT199" s="6">
        <f t="shared" si="598"/>
        <v>26225.448000000004</v>
      </c>
      <c r="BU199" s="6">
        <f t="shared" si="598"/>
        <v>26225.448000000004</v>
      </c>
      <c r="BV199" s="6">
        <f t="shared" si="598"/>
        <v>26225.448000000004</v>
      </c>
      <c r="BW199" s="6">
        <f t="shared" ref="BW199:BW203" si="599">BK173</f>
        <v>26225.448000000004</v>
      </c>
      <c r="BX199" s="6">
        <f t="shared" ref="BX199:BX203" si="600">BL173</f>
        <v>26225.448000000004</v>
      </c>
      <c r="BY199" s="6">
        <f t="shared" ref="BY199:BY203" si="601">BM173</f>
        <v>26225.448000000004</v>
      </c>
      <c r="BZ199" s="6">
        <f t="shared" ref="BZ199:BZ203" si="602">BN173</f>
        <v>26225.448000000004</v>
      </c>
      <c r="CA199" s="6">
        <f t="shared" ref="CA199:CA203" si="603">BO173</f>
        <v>26225.448000000004</v>
      </c>
      <c r="CB199" s="6">
        <f t="shared" ref="CB199:CB203" si="604">BP173</f>
        <v>26225.448000000004</v>
      </c>
      <c r="CC199" s="6">
        <f t="shared" ref="CC199:CC203" si="605">BQ173</f>
        <v>26225.448000000004</v>
      </c>
      <c r="CD199" s="6">
        <f t="shared" ref="CD199:CD203" si="606">BR173</f>
        <v>26225.448000000004</v>
      </c>
      <c r="CE199" s="6">
        <f t="shared" ref="CE199:CE203" si="607">BS173</f>
        <v>27012.211440000006</v>
      </c>
      <c r="CF199" s="6">
        <f t="shared" ref="CF199:CF203" si="608">BT173</f>
        <v>27012.211440000006</v>
      </c>
      <c r="CG199" s="6">
        <f t="shared" ref="CG199:CG203" si="609">BU173</f>
        <v>27012.211440000006</v>
      </c>
      <c r="CH199" s="6">
        <f t="shared" ref="CH199:CH203" si="610">BV173</f>
        <v>27012.211440000006</v>
      </c>
      <c r="CI199" s="6">
        <f t="shared" ref="CI199:CI203" si="611">BW173</f>
        <v>27012.211440000006</v>
      </c>
      <c r="CJ199" s="6">
        <f t="shared" ref="CJ199:CJ203" si="612">BX173</f>
        <v>27012.211440000006</v>
      </c>
      <c r="CK199" s="6">
        <f t="shared" ref="CK199:CK203" si="613">BY173</f>
        <v>27012.211440000006</v>
      </c>
      <c r="CL199" s="6">
        <f t="shared" ref="CL199:CL203" si="614">BZ173</f>
        <v>27012.211440000006</v>
      </c>
      <c r="CM199" s="6">
        <f t="shared" ref="CM199:CM203" si="615">CA173</f>
        <v>27012.211440000006</v>
      </c>
      <c r="CN199" s="6">
        <f t="shared" ref="CN199:CN203" si="616">CB173</f>
        <v>27012.211440000006</v>
      </c>
      <c r="CO199" s="6">
        <f t="shared" ref="CO199:CO203" si="617">CC173</f>
        <v>27012.211440000006</v>
      </c>
      <c r="CP199" s="6">
        <f t="shared" ref="CP199:CP203" si="618">CD173</f>
        <v>0</v>
      </c>
      <c r="CQ199" s="6">
        <f t="shared" ref="CQ199:CQ203" si="619">CE173</f>
        <v>0</v>
      </c>
      <c r="CR199" s="6">
        <f t="shared" ref="CR199:CR203" si="620">CF173</f>
        <v>0</v>
      </c>
      <c r="CS199" s="6">
        <f t="shared" ref="CS199:CS203" si="621">CG173</f>
        <v>0</v>
      </c>
      <c r="CT199" s="6">
        <f t="shared" ref="CT199:CT203" si="622">CH173</f>
        <v>0</v>
      </c>
      <c r="CU199" s="6">
        <f t="shared" ref="CU199:CU203" si="623">CI173</f>
        <v>0</v>
      </c>
      <c r="CV199" s="7">
        <f t="shared" ref="CV199:CV203" si="624">CJ173</f>
        <v>0</v>
      </c>
    </row>
    <row r="200" spans="1:100" ht="16.8" customHeight="1" outlineLevel="1" x14ac:dyDescent="0.3">
      <c r="A200" s="274"/>
      <c r="B200" s="5" t="s">
        <v>59</v>
      </c>
      <c r="C200" s="61">
        <f>SUM(D200:DM200)/SUM($D199:DM199)</f>
        <v>-0.51880038503121273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f t="shared" si="589"/>
        <v>0</v>
      </c>
      <c r="K200" s="6">
        <f t="shared" si="590"/>
        <v>0</v>
      </c>
      <c r="L200" s="6">
        <f t="shared" si="591"/>
        <v>0</v>
      </c>
      <c r="M200" s="6">
        <f t="shared" si="592"/>
        <v>0</v>
      </c>
      <c r="N200" s="6">
        <f t="shared" si="593"/>
        <v>0</v>
      </c>
      <c r="O200" s="6">
        <f t="shared" si="594"/>
        <v>0</v>
      </c>
      <c r="P200" s="6">
        <f t="shared" si="595"/>
        <v>0</v>
      </c>
      <c r="Q200" s="6">
        <f t="shared" si="596"/>
        <v>0</v>
      </c>
      <c r="R200" s="6">
        <f t="shared" si="597"/>
        <v>0</v>
      </c>
      <c r="S200" s="6">
        <f t="shared" ref="S200:S203" si="625">G174</f>
        <v>0</v>
      </c>
      <c r="T200" s="6">
        <f t="shared" si="598"/>
        <v>0</v>
      </c>
      <c r="U200" s="6">
        <f t="shared" si="598"/>
        <v>0</v>
      </c>
      <c r="V200" s="6">
        <f t="shared" si="598"/>
        <v>0</v>
      </c>
      <c r="W200" s="6">
        <f t="shared" si="598"/>
        <v>0</v>
      </c>
      <c r="X200" s="6">
        <f t="shared" si="598"/>
        <v>0</v>
      </c>
      <c r="Y200" s="6">
        <f t="shared" si="598"/>
        <v>0</v>
      </c>
      <c r="Z200" s="6">
        <f t="shared" si="598"/>
        <v>0</v>
      </c>
      <c r="AA200" s="6">
        <f t="shared" si="598"/>
        <v>0</v>
      </c>
      <c r="AB200" s="6">
        <f t="shared" si="598"/>
        <v>0</v>
      </c>
      <c r="AC200" s="6">
        <f t="shared" si="598"/>
        <v>0</v>
      </c>
      <c r="AD200" s="6">
        <f t="shared" si="598"/>
        <v>0</v>
      </c>
      <c r="AE200" s="6">
        <f t="shared" si="598"/>
        <v>0</v>
      </c>
      <c r="AF200" s="6">
        <f t="shared" si="598"/>
        <v>0</v>
      </c>
      <c r="AG200" s="6">
        <f t="shared" si="598"/>
        <v>0</v>
      </c>
      <c r="AH200" s="6">
        <f t="shared" si="598"/>
        <v>-800000</v>
      </c>
      <c r="AI200" s="6">
        <f t="shared" si="598"/>
        <v>0</v>
      </c>
      <c r="AJ200" s="6">
        <f t="shared" si="598"/>
        <v>0</v>
      </c>
      <c r="AK200" s="6">
        <f t="shared" si="598"/>
        <v>0</v>
      </c>
      <c r="AL200" s="6">
        <f t="shared" si="598"/>
        <v>0</v>
      </c>
      <c r="AM200" s="6">
        <f t="shared" si="598"/>
        <v>0</v>
      </c>
      <c r="AN200" s="6">
        <f t="shared" si="598"/>
        <v>0</v>
      </c>
      <c r="AO200" s="6">
        <f t="shared" si="598"/>
        <v>0</v>
      </c>
      <c r="AP200" s="6">
        <f t="shared" si="598"/>
        <v>0</v>
      </c>
      <c r="AQ200" s="6">
        <f t="shared" si="598"/>
        <v>0</v>
      </c>
      <c r="AR200" s="6">
        <f t="shared" si="598"/>
        <v>0</v>
      </c>
      <c r="AS200" s="6">
        <f t="shared" si="598"/>
        <v>0</v>
      </c>
      <c r="AT200" s="6">
        <f t="shared" si="598"/>
        <v>0</v>
      </c>
      <c r="AU200" s="6">
        <f t="shared" si="598"/>
        <v>0</v>
      </c>
      <c r="AV200" s="6">
        <f t="shared" si="598"/>
        <v>0</v>
      </c>
      <c r="AW200" s="6">
        <f t="shared" si="598"/>
        <v>0</v>
      </c>
      <c r="AX200" s="6">
        <f t="shared" si="598"/>
        <v>0</v>
      </c>
      <c r="AY200" s="6">
        <f t="shared" si="598"/>
        <v>0</v>
      </c>
      <c r="AZ200" s="6">
        <f t="shared" si="598"/>
        <v>0</v>
      </c>
      <c r="BA200" s="6">
        <f t="shared" si="598"/>
        <v>0</v>
      </c>
      <c r="BB200" s="6">
        <f t="shared" si="598"/>
        <v>0</v>
      </c>
      <c r="BC200" s="6">
        <f t="shared" si="598"/>
        <v>0</v>
      </c>
      <c r="BD200" s="6">
        <f t="shared" si="598"/>
        <v>0</v>
      </c>
      <c r="BE200" s="6">
        <f t="shared" si="598"/>
        <v>0</v>
      </c>
      <c r="BF200" s="6">
        <f t="shared" si="598"/>
        <v>0</v>
      </c>
      <c r="BG200" s="6">
        <f t="shared" si="598"/>
        <v>0</v>
      </c>
      <c r="BH200" s="6">
        <f t="shared" si="598"/>
        <v>0</v>
      </c>
      <c r="BI200" s="6">
        <f t="shared" si="598"/>
        <v>0</v>
      </c>
      <c r="BJ200" s="6">
        <f t="shared" si="598"/>
        <v>0</v>
      </c>
      <c r="BK200" s="6">
        <f t="shared" si="598"/>
        <v>0</v>
      </c>
      <c r="BL200" s="6">
        <f t="shared" si="598"/>
        <v>0</v>
      </c>
      <c r="BM200" s="6">
        <f t="shared" si="598"/>
        <v>0</v>
      </c>
      <c r="BN200" s="6">
        <f t="shared" si="598"/>
        <v>0</v>
      </c>
      <c r="BO200" s="6">
        <f t="shared" si="598"/>
        <v>0</v>
      </c>
      <c r="BP200" s="6">
        <f t="shared" si="598"/>
        <v>0</v>
      </c>
      <c r="BQ200" s="6">
        <f t="shared" si="598"/>
        <v>0</v>
      </c>
      <c r="BR200" s="6">
        <f t="shared" si="598"/>
        <v>0</v>
      </c>
      <c r="BS200" s="6">
        <f t="shared" si="598"/>
        <v>0</v>
      </c>
      <c r="BT200" s="6">
        <f t="shared" si="598"/>
        <v>0</v>
      </c>
      <c r="BU200" s="6">
        <f t="shared" si="598"/>
        <v>0</v>
      </c>
      <c r="BV200" s="6">
        <f t="shared" si="598"/>
        <v>0</v>
      </c>
      <c r="BW200" s="6">
        <f t="shared" si="599"/>
        <v>0</v>
      </c>
      <c r="BX200" s="6">
        <f t="shared" si="600"/>
        <v>0</v>
      </c>
      <c r="BY200" s="6">
        <f t="shared" si="601"/>
        <v>0</v>
      </c>
      <c r="BZ200" s="6">
        <f t="shared" si="602"/>
        <v>0</v>
      </c>
      <c r="CA200" s="6">
        <f t="shared" si="603"/>
        <v>0</v>
      </c>
      <c r="CB200" s="6">
        <f t="shared" si="604"/>
        <v>0</v>
      </c>
      <c r="CC200" s="6">
        <f t="shared" si="605"/>
        <v>0</v>
      </c>
      <c r="CD200" s="6">
        <f t="shared" si="606"/>
        <v>0</v>
      </c>
      <c r="CE200" s="6">
        <f t="shared" si="607"/>
        <v>0</v>
      </c>
      <c r="CF200" s="6">
        <f t="shared" si="608"/>
        <v>0</v>
      </c>
      <c r="CG200" s="6">
        <f t="shared" si="609"/>
        <v>0</v>
      </c>
      <c r="CH200" s="6">
        <f t="shared" si="610"/>
        <v>0</v>
      </c>
      <c r="CI200" s="6">
        <f t="shared" si="611"/>
        <v>0</v>
      </c>
      <c r="CJ200" s="6">
        <f t="shared" si="612"/>
        <v>0</v>
      </c>
      <c r="CK200" s="6">
        <f t="shared" si="613"/>
        <v>0</v>
      </c>
      <c r="CL200" s="6">
        <f t="shared" si="614"/>
        <v>0</v>
      </c>
      <c r="CM200" s="6">
        <f t="shared" si="615"/>
        <v>0</v>
      </c>
      <c r="CN200" s="6">
        <f t="shared" si="616"/>
        <v>0</v>
      </c>
      <c r="CO200" s="6">
        <f t="shared" si="617"/>
        <v>0</v>
      </c>
      <c r="CP200" s="6">
        <f t="shared" si="618"/>
        <v>0</v>
      </c>
      <c r="CQ200" s="6">
        <f t="shared" si="619"/>
        <v>0</v>
      </c>
      <c r="CR200" s="6">
        <f t="shared" si="620"/>
        <v>0</v>
      </c>
      <c r="CS200" s="6">
        <f t="shared" si="621"/>
        <v>0</v>
      </c>
      <c r="CT200" s="6">
        <f t="shared" si="622"/>
        <v>0</v>
      </c>
      <c r="CU200" s="6">
        <f t="shared" si="623"/>
        <v>0</v>
      </c>
      <c r="CV200" s="7">
        <f t="shared" si="624"/>
        <v>0</v>
      </c>
    </row>
    <row r="201" spans="1:100" ht="16.8" customHeight="1" outlineLevel="1" x14ac:dyDescent="0.3">
      <c r="A201" s="274"/>
      <c r="B201" s="5" t="s">
        <v>60</v>
      </c>
      <c r="C201" s="61">
        <f>SUM(D201:DM201)/SUM($D199:DM199)</f>
        <v>-5.0000000000000044E-2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f t="shared" si="589"/>
        <v>0</v>
      </c>
      <c r="K201" s="6">
        <f t="shared" si="590"/>
        <v>0</v>
      </c>
      <c r="L201" s="6">
        <f t="shared" si="591"/>
        <v>0</v>
      </c>
      <c r="M201" s="6">
        <f t="shared" si="592"/>
        <v>0</v>
      </c>
      <c r="N201" s="6">
        <f t="shared" si="593"/>
        <v>0</v>
      </c>
      <c r="O201" s="6">
        <f t="shared" si="594"/>
        <v>0</v>
      </c>
      <c r="P201" s="6">
        <f t="shared" si="595"/>
        <v>0</v>
      </c>
      <c r="Q201" s="6">
        <f t="shared" si="596"/>
        <v>0</v>
      </c>
      <c r="R201" s="6">
        <f t="shared" si="597"/>
        <v>0</v>
      </c>
      <c r="S201" s="6">
        <f t="shared" si="625"/>
        <v>0</v>
      </c>
      <c r="T201" s="6">
        <f t="shared" si="598"/>
        <v>0</v>
      </c>
      <c r="U201" s="6">
        <f t="shared" si="598"/>
        <v>0</v>
      </c>
      <c r="V201" s="6">
        <f t="shared" si="598"/>
        <v>0</v>
      </c>
      <c r="W201" s="6">
        <f t="shared" si="598"/>
        <v>0</v>
      </c>
      <c r="X201" s="6">
        <f t="shared" si="598"/>
        <v>0</v>
      </c>
      <c r="Y201" s="6">
        <f t="shared" si="598"/>
        <v>0</v>
      </c>
      <c r="Z201" s="6">
        <f t="shared" si="598"/>
        <v>0</v>
      </c>
      <c r="AA201" s="6">
        <f t="shared" si="598"/>
        <v>0</v>
      </c>
      <c r="AB201" s="6">
        <f t="shared" si="598"/>
        <v>0</v>
      </c>
      <c r="AC201" s="6">
        <f t="shared" si="598"/>
        <v>0</v>
      </c>
      <c r="AD201" s="6">
        <f t="shared" si="598"/>
        <v>0</v>
      </c>
      <c r="AE201" s="6">
        <f t="shared" si="598"/>
        <v>0</v>
      </c>
      <c r="AF201" s="6">
        <f t="shared" si="598"/>
        <v>0</v>
      </c>
      <c r="AG201" s="6">
        <f t="shared" si="598"/>
        <v>0</v>
      </c>
      <c r="AH201" s="6">
        <f t="shared" si="598"/>
        <v>-2000</v>
      </c>
      <c r="AI201" s="6">
        <f t="shared" si="598"/>
        <v>-1200</v>
      </c>
      <c r="AJ201" s="6">
        <f t="shared" si="598"/>
        <v>-1200</v>
      </c>
      <c r="AK201" s="6">
        <f t="shared" si="598"/>
        <v>-1200</v>
      </c>
      <c r="AL201" s="6">
        <f t="shared" si="598"/>
        <v>-1200</v>
      </c>
      <c r="AM201" s="6">
        <f t="shared" si="598"/>
        <v>-1200</v>
      </c>
      <c r="AN201" s="6">
        <f t="shared" si="598"/>
        <v>-1200</v>
      </c>
      <c r="AO201" s="6">
        <f t="shared" si="598"/>
        <v>-1200</v>
      </c>
      <c r="AP201" s="6">
        <f t="shared" si="598"/>
        <v>-1200</v>
      </c>
      <c r="AQ201" s="6">
        <f t="shared" si="598"/>
        <v>-1200</v>
      </c>
      <c r="AR201" s="6">
        <f t="shared" si="598"/>
        <v>-1200</v>
      </c>
      <c r="AS201" s="6">
        <f t="shared" si="598"/>
        <v>-1200</v>
      </c>
      <c r="AT201" s="6">
        <f t="shared" si="598"/>
        <v>-1200</v>
      </c>
      <c r="AU201" s="6">
        <f t="shared" si="598"/>
        <v>-1236</v>
      </c>
      <c r="AV201" s="6">
        <f t="shared" si="598"/>
        <v>-1236</v>
      </c>
      <c r="AW201" s="6">
        <f t="shared" si="598"/>
        <v>-1236</v>
      </c>
      <c r="AX201" s="6">
        <f t="shared" si="598"/>
        <v>-1236</v>
      </c>
      <c r="AY201" s="6">
        <f t="shared" si="598"/>
        <v>-1236</v>
      </c>
      <c r="AZ201" s="6">
        <f t="shared" si="598"/>
        <v>-1236</v>
      </c>
      <c r="BA201" s="6">
        <f t="shared" si="598"/>
        <v>-1236</v>
      </c>
      <c r="BB201" s="6">
        <f t="shared" si="598"/>
        <v>-1236</v>
      </c>
      <c r="BC201" s="6">
        <f t="shared" si="598"/>
        <v>-1236</v>
      </c>
      <c r="BD201" s="6">
        <f t="shared" si="598"/>
        <v>-1236</v>
      </c>
      <c r="BE201" s="6">
        <f t="shared" si="598"/>
        <v>-1236</v>
      </c>
      <c r="BF201" s="6">
        <f t="shared" si="598"/>
        <v>-1236</v>
      </c>
      <c r="BG201" s="6">
        <f t="shared" si="598"/>
        <v>-1273.0800000000002</v>
      </c>
      <c r="BH201" s="6">
        <f t="shared" si="598"/>
        <v>-1273.0800000000002</v>
      </c>
      <c r="BI201" s="6">
        <f t="shared" si="598"/>
        <v>-1273.0800000000002</v>
      </c>
      <c r="BJ201" s="6">
        <f t="shared" si="598"/>
        <v>-1273.0800000000002</v>
      </c>
      <c r="BK201" s="6">
        <f t="shared" si="598"/>
        <v>-1273.0800000000002</v>
      </c>
      <c r="BL201" s="6">
        <f t="shared" si="598"/>
        <v>-1273.0800000000002</v>
      </c>
      <c r="BM201" s="6">
        <f t="shared" si="598"/>
        <v>-1273.0800000000002</v>
      </c>
      <c r="BN201" s="6">
        <f t="shared" si="598"/>
        <v>-1273.0800000000002</v>
      </c>
      <c r="BO201" s="6">
        <f t="shared" si="598"/>
        <v>-1273.0800000000002</v>
      </c>
      <c r="BP201" s="6">
        <f t="shared" si="598"/>
        <v>-1273.0800000000002</v>
      </c>
      <c r="BQ201" s="6">
        <f t="shared" si="598"/>
        <v>-1273.0800000000002</v>
      </c>
      <c r="BR201" s="6">
        <f t="shared" si="598"/>
        <v>-1273.0800000000002</v>
      </c>
      <c r="BS201" s="6">
        <f t="shared" si="598"/>
        <v>-1311.2724000000003</v>
      </c>
      <c r="BT201" s="6">
        <f t="shared" si="598"/>
        <v>-1311.2724000000003</v>
      </c>
      <c r="BU201" s="6">
        <f t="shared" si="598"/>
        <v>-1311.2724000000003</v>
      </c>
      <c r="BV201" s="6">
        <f t="shared" si="598"/>
        <v>-1311.2724000000003</v>
      </c>
      <c r="BW201" s="6">
        <f t="shared" si="599"/>
        <v>-1311.2724000000003</v>
      </c>
      <c r="BX201" s="6">
        <f t="shared" si="600"/>
        <v>-1311.2724000000003</v>
      </c>
      <c r="BY201" s="6">
        <f t="shared" si="601"/>
        <v>-1311.2724000000003</v>
      </c>
      <c r="BZ201" s="6">
        <f t="shared" si="602"/>
        <v>-1311.2724000000003</v>
      </c>
      <c r="CA201" s="6">
        <f t="shared" si="603"/>
        <v>-1311.2724000000003</v>
      </c>
      <c r="CB201" s="6">
        <f t="shared" si="604"/>
        <v>-1311.2724000000003</v>
      </c>
      <c r="CC201" s="6">
        <f t="shared" si="605"/>
        <v>-1311.2724000000003</v>
      </c>
      <c r="CD201" s="6">
        <f t="shared" si="606"/>
        <v>-1311.2724000000003</v>
      </c>
      <c r="CE201" s="6">
        <f t="shared" si="607"/>
        <v>-1350.6105720000005</v>
      </c>
      <c r="CF201" s="6">
        <f t="shared" si="608"/>
        <v>-1350.6105720000005</v>
      </c>
      <c r="CG201" s="6">
        <f t="shared" si="609"/>
        <v>-1350.6105720000005</v>
      </c>
      <c r="CH201" s="6">
        <f t="shared" si="610"/>
        <v>-1350.6105720000005</v>
      </c>
      <c r="CI201" s="6">
        <f t="shared" si="611"/>
        <v>-1350.6105720000005</v>
      </c>
      <c r="CJ201" s="6">
        <f t="shared" si="612"/>
        <v>-1350.6105720000005</v>
      </c>
      <c r="CK201" s="6">
        <f t="shared" si="613"/>
        <v>-1350.6105720000005</v>
      </c>
      <c r="CL201" s="6">
        <f t="shared" si="614"/>
        <v>-1350.6105720000005</v>
      </c>
      <c r="CM201" s="6">
        <f t="shared" si="615"/>
        <v>-1350.6105720000005</v>
      </c>
      <c r="CN201" s="6">
        <f t="shared" si="616"/>
        <v>-1350.6105720000005</v>
      </c>
      <c r="CO201" s="6">
        <f t="shared" si="617"/>
        <v>-1350.6105720000005</v>
      </c>
      <c r="CP201" s="6">
        <f t="shared" si="618"/>
        <v>0</v>
      </c>
      <c r="CQ201" s="6">
        <f t="shared" si="619"/>
        <v>0</v>
      </c>
      <c r="CR201" s="6">
        <f t="shared" si="620"/>
        <v>0</v>
      </c>
      <c r="CS201" s="6">
        <f t="shared" si="621"/>
        <v>0</v>
      </c>
      <c r="CT201" s="6">
        <f t="shared" si="622"/>
        <v>0</v>
      </c>
      <c r="CU201" s="6">
        <f t="shared" si="623"/>
        <v>0</v>
      </c>
      <c r="CV201" s="7">
        <f t="shared" si="624"/>
        <v>0</v>
      </c>
    </row>
    <row r="202" spans="1:100" ht="16.8" customHeight="1" outlineLevel="1" x14ac:dyDescent="0.3">
      <c r="A202" s="274"/>
      <c r="B202" s="12" t="s">
        <v>61</v>
      </c>
      <c r="C202" s="61">
        <f>SUM(D202:DM202)/SUM($D199:DM199)</f>
        <v>-7.9999999999999905E-2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f t="shared" si="589"/>
        <v>0</v>
      </c>
      <c r="K202" s="6">
        <f t="shared" si="590"/>
        <v>0</v>
      </c>
      <c r="L202" s="6">
        <f t="shared" si="591"/>
        <v>0</v>
      </c>
      <c r="M202" s="6">
        <f t="shared" si="592"/>
        <v>0</v>
      </c>
      <c r="N202" s="6">
        <f t="shared" si="593"/>
        <v>0</v>
      </c>
      <c r="O202" s="6">
        <f t="shared" si="594"/>
        <v>0</v>
      </c>
      <c r="P202" s="6">
        <f t="shared" si="595"/>
        <v>0</v>
      </c>
      <c r="Q202" s="6">
        <f t="shared" si="596"/>
        <v>0</v>
      </c>
      <c r="R202" s="6">
        <f t="shared" si="597"/>
        <v>0</v>
      </c>
      <c r="S202" s="6">
        <f t="shared" si="625"/>
        <v>0</v>
      </c>
      <c r="T202" s="6">
        <f t="shared" si="598"/>
        <v>0</v>
      </c>
      <c r="U202" s="6">
        <f t="shared" si="598"/>
        <v>0</v>
      </c>
      <c r="V202" s="6">
        <f t="shared" si="598"/>
        <v>0</v>
      </c>
      <c r="W202" s="6">
        <f t="shared" si="598"/>
        <v>0</v>
      </c>
      <c r="X202" s="6">
        <f t="shared" si="598"/>
        <v>0</v>
      </c>
      <c r="Y202" s="6">
        <f t="shared" si="598"/>
        <v>0</v>
      </c>
      <c r="Z202" s="6">
        <f t="shared" si="598"/>
        <v>0</v>
      </c>
      <c r="AA202" s="6">
        <f t="shared" si="598"/>
        <v>0</v>
      </c>
      <c r="AB202" s="6">
        <f t="shared" si="598"/>
        <v>0</v>
      </c>
      <c r="AC202" s="6">
        <f t="shared" si="598"/>
        <v>0</v>
      </c>
      <c r="AD202" s="6">
        <f t="shared" si="598"/>
        <v>0</v>
      </c>
      <c r="AE202" s="6">
        <f t="shared" si="598"/>
        <v>0</v>
      </c>
      <c r="AF202" s="6">
        <f t="shared" si="598"/>
        <v>0</v>
      </c>
      <c r="AG202" s="6">
        <f t="shared" si="598"/>
        <v>0</v>
      </c>
      <c r="AH202" s="6">
        <f t="shared" si="598"/>
        <v>-3200</v>
      </c>
      <c r="AI202" s="6">
        <f t="shared" si="598"/>
        <v>-1920</v>
      </c>
      <c r="AJ202" s="6">
        <f t="shared" si="598"/>
        <v>-1920</v>
      </c>
      <c r="AK202" s="6">
        <f t="shared" si="598"/>
        <v>-1920</v>
      </c>
      <c r="AL202" s="6">
        <f t="shared" si="598"/>
        <v>-1920</v>
      </c>
      <c r="AM202" s="6">
        <f t="shared" si="598"/>
        <v>-1920</v>
      </c>
      <c r="AN202" s="6">
        <f t="shared" si="598"/>
        <v>-1920</v>
      </c>
      <c r="AO202" s="6">
        <f t="shared" si="598"/>
        <v>-1920</v>
      </c>
      <c r="AP202" s="6">
        <f t="shared" si="598"/>
        <v>-1920</v>
      </c>
      <c r="AQ202" s="6">
        <f t="shared" si="598"/>
        <v>-1920</v>
      </c>
      <c r="AR202" s="6">
        <f t="shared" si="598"/>
        <v>-1920</v>
      </c>
      <c r="AS202" s="6">
        <f t="shared" si="598"/>
        <v>-1920</v>
      </c>
      <c r="AT202" s="6">
        <f t="shared" si="598"/>
        <v>-1920</v>
      </c>
      <c r="AU202" s="6">
        <f t="shared" si="598"/>
        <v>-1977.6000000000001</v>
      </c>
      <c r="AV202" s="6">
        <f t="shared" si="598"/>
        <v>-1977.6000000000001</v>
      </c>
      <c r="AW202" s="6">
        <f t="shared" si="598"/>
        <v>-1977.6000000000001</v>
      </c>
      <c r="AX202" s="6">
        <f t="shared" si="598"/>
        <v>-1977.6000000000001</v>
      </c>
      <c r="AY202" s="6">
        <f t="shared" si="598"/>
        <v>-1977.6000000000001</v>
      </c>
      <c r="AZ202" s="6">
        <f t="shared" si="598"/>
        <v>-1977.6000000000001</v>
      </c>
      <c r="BA202" s="6">
        <f t="shared" si="598"/>
        <v>-1977.6000000000001</v>
      </c>
      <c r="BB202" s="6">
        <f t="shared" si="598"/>
        <v>-1977.6000000000001</v>
      </c>
      <c r="BC202" s="6">
        <f t="shared" si="598"/>
        <v>-1977.6000000000001</v>
      </c>
      <c r="BD202" s="6">
        <f t="shared" si="598"/>
        <v>-1977.6000000000001</v>
      </c>
      <c r="BE202" s="6">
        <f t="shared" si="598"/>
        <v>-1977.6000000000001</v>
      </c>
      <c r="BF202" s="6">
        <f t="shared" si="598"/>
        <v>-1977.6000000000001</v>
      </c>
      <c r="BG202" s="6">
        <f t="shared" si="598"/>
        <v>-2036.9280000000001</v>
      </c>
      <c r="BH202" s="6">
        <f t="shared" si="598"/>
        <v>-2036.9280000000001</v>
      </c>
      <c r="BI202" s="6">
        <f t="shared" si="598"/>
        <v>-2036.9280000000001</v>
      </c>
      <c r="BJ202" s="6">
        <f t="shared" si="598"/>
        <v>-2036.9280000000001</v>
      </c>
      <c r="BK202" s="6">
        <f t="shared" si="598"/>
        <v>-2036.9280000000001</v>
      </c>
      <c r="BL202" s="6">
        <f t="shared" si="598"/>
        <v>-2036.9280000000001</v>
      </c>
      <c r="BM202" s="6">
        <f t="shared" si="598"/>
        <v>-2036.9280000000001</v>
      </c>
      <c r="BN202" s="6">
        <f t="shared" si="598"/>
        <v>-2036.9280000000001</v>
      </c>
      <c r="BO202" s="6">
        <f t="shared" si="598"/>
        <v>-2036.9280000000001</v>
      </c>
      <c r="BP202" s="6">
        <f t="shared" si="598"/>
        <v>-2036.9280000000001</v>
      </c>
      <c r="BQ202" s="6">
        <f t="shared" si="598"/>
        <v>-2036.9280000000001</v>
      </c>
      <c r="BR202" s="6">
        <f t="shared" si="598"/>
        <v>-2036.9280000000001</v>
      </c>
      <c r="BS202" s="6">
        <f t="shared" si="598"/>
        <v>-2098.0358400000005</v>
      </c>
      <c r="BT202" s="6">
        <f t="shared" si="598"/>
        <v>-2098.0358400000005</v>
      </c>
      <c r="BU202" s="6">
        <f t="shared" si="598"/>
        <v>-2098.0358400000005</v>
      </c>
      <c r="BV202" s="6">
        <f t="shared" si="598"/>
        <v>-2098.0358400000005</v>
      </c>
      <c r="BW202" s="6">
        <f t="shared" si="599"/>
        <v>-2098.0358400000005</v>
      </c>
      <c r="BX202" s="6">
        <f t="shared" si="600"/>
        <v>-2098.0358400000005</v>
      </c>
      <c r="BY202" s="6">
        <f t="shared" si="601"/>
        <v>-2098.0358400000005</v>
      </c>
      <c r="BZ202" s="6">
        <f t="shared" si="602"/>
        <v>-2098.0358400000005</v>
      </c>
      <c r="CA202" s="6">
        <f t="shared" si="603"/>
        <v>-2098.0358400000005</v>
      </c>
      <c r="CB202" s="6">
        <f t="shared" si="604"/>
        <v>-2098.0358400000005</v>
      </c>
      <c r="CC202" s="6">
        <f t="shared" si="605"/>
        <v>-2098.0358400000005</v>
      </c>
      <c r="CD202" s="6">
        <f t="shared" si="606"/>
        <v>-2098.0358400000005</v>
      </c>
      <c r="CE202" s="6">
        <f t="shared" si="607"/>
        <v>-2160.9769152000003</v>
      </c>
      <c r="CF202" s="6">
        <f t="shared" si="608"/>
        <v>-2160.9769152000003</v>
      </c>
      <c r="CG202" s="6">
        <f t="shared" si="609"/>
        <v>-2160.9769152000003</v>
      </c>
      <c r="CH202" s="6">
        <f t="shared" si="610"/>
        <v>-2160.9769152000003</v>
      </c>
      <c r="CI202" s="6">
        <f t="shared" si="611"/>
        <v>-2160.9769152000003</v>
      </c>
      <c r="CJ202" s="6">
        <f t="shared" si="612"/>
        <v>-2160.9769152000003</v>
      </c>
      <c r="CK202" s="6">
        <f t="shared" si="613"/>
        <v>-2160.9769152000003</v>
      </c>
      <c r="CL202" s="6">
        <f t="shared" si="614"/>
        <v>-2160.9769152000003</v>
      </c>
      <c r="CM202" s="6">
        <f t="shared" si="615"/>
        <v>-2160.9769152000003</v>
      </c>
      <c r="CN202" s="6">
        <f t="shared" si="616"/>
        <v>-2160.9769152000003</v>
      </c>
      <c r="CO202" s="6">
        <f t="shared" si="617"/>
        <v>-2160.9769152000003</v>
      </c>
      <c r="CP202" s="6">
        <f t="shared" si="618"/>
        <v>0</v>
      </c>
      <c r="CQ202" s="6">
        <f t="shared" si="619"/>
        <v>0</v>
      </c>
      <c r="CR202" s="6">
        <f t="shared" si="620"/>
        <v>0</v>
      </c>
      <c r="CS202" s="6">
        <f t="shared" si="621"/>
        <v>0</v>
      </c>
      <c r="CT202" s="6">
        <f t="shared" si="622"/>
        <v>0</v>
      </c>
      <c r="CU202" s="6">
        <f t="shared" si="623"/>
        <v>0</v>
      </c>
      <c r="CV202" s="7">
        <f t="shared" si="624"/>
        <v>0</v>
      </c>
    </row>
    <row r="203" spans="1:100" ht="16.8" customHeight="1" outlineLevel="1" thickBot="1" x14ac:dyDescent="0.35">
      <c r="A203" s="274">
        <f>NPV((1+'Budget New Projetcts'!$C$7)^(1/12)-1,'Cashflow New Projects'!D203:CV203)</f>
        <v>313548.3591777212</v>
      </c>
      <c r="B203" s="5" t="s">
        <v>62</v>
      </c>
      <c r="C203" s="61">
        <f>SUM(D203:DM203)/SUM($D199:DM199)</f>
        <v>0.35119961496878732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f t="shared" si="589"/>
        <v>0</v>
      </c>
      <c r="K203" s="6">
        <f t="shared" si="590"/>
        <v>0</v>
      </c>
      <c r="L203" s="6">
        <f t="shared" si="591"/>
        <v>0</v>
      </c>
      <c r="M203" s="6">
        <f t="shared" si="592"/>
        <v>0</v>
      </c>
      <c r="N203" s="6">
        <f t="shared" si="593"/>
        <v>0</v>
      </c>
      <c r="O203" s="6">
        <f t="shared" si="594"/>
        <v>0</v>
      </c>
      <c r="P203" s="6">
        <f t="shared" si="595"/>
        <v>0</v>
      </c>
      <c r="Q203" s="6">
        <f t="shared" si="596"/>
        <v>0</v>
      </c>
      <c r="R203" s="6">
        <f t="shared" si="597"/>
        <v>0</v>
      </c>
      <c r="S203" s="6">
        <f t="shared" si="625"/>
        <v>0</v>
      </c>
      <c r="T203" s="6">
        <f t="shared" si="598"/>
        <v>0</v>
      </c>
      <c r="U203" s="6">
        <f t="shared" si="598"/>
        <v>0</v>
      </c>
      <c r="V203" s="6">
        <f t="shared" si="598"/>
        <v>0</v>
      </c>
      <c r="W203" s="6">
        <f t="shared" si="598"/>
        <v>0</v>
      </c>
      <c r="X203" s="6">
        <f t="shared" si="598"/>
        <v>0</v>
      </c>
      <c r="Y203" s="6">
        <f t="shared" si="598"/>
        <v>0</v>
      </c>
      <c r="Z203" s="6">
        <f t="shared" si="598"/>
        <v>0</v>
      </c>
      <c r="AA203" s="6">
        <f t="shared" si="598"/>
        <v>0</v>
      </c>
      <c r="AB203" s="6">
        <f t="shared" si="598"/>
        <v>0</v>
      </c>
      <c r="AC203" s="6">
        <f t="shared" si="598"/>
        <v>0</v>
      </c>
      <c r="AD203" s="6">
        <f t="shared" si="598"/>
        <v>0</v>
      </c>
      <c r="AE203" s="6">
        <f t="shared" si="598"/>
        <v>0</v>
      </c>
      <c r="AF203" s="6">
        <f t="shared" si="598"/>
        <v>0</v>
      </c>
      <c r="AG203" s="6">
        <f t="shared" si="598"/>
        <v>0</v>
      </c>
      <c r="AH203" s="6">
        <f t="shared" si="598"/>
        <v>-765200</v>
      </c>
      <c r="AI203" s="6">
        <f t="shared" si="598"/>
        <v>20880</v>
      </c>
      <c r="AJ203" s="6">
        <f t="shared" si="598"/>
        <v>20880</v>
      </c>
      <c r="AK203" s="6">
        <f t="shared" si="598"/>
        <v>20880</v>
      </c>
      <c r="AL203" s="6">
        <f t="shared" si="598"/>
        <v>20880</v>
      </c>
      <c r="AM203" s="6">
        <f t="shared" si="598"/>
        <v>20880</v>
      </c>
      <c r="AN203" s="6">
        <f t="shared" si="598"/>
        <v>20880</v>
      </c>
      <c r="AO203" s="6">
        <f t="shared" si="598"/>
        <v>20880</v>
      </c>
      <c r="AP203" s="6">
        <f t="shared" si="598"/>
        <v>20880</v>
      </c>
      <c r="AQ203" s="6">
        <f t="shared" si="598"/>
        <v>20880</v>
      </c>
      <c r="AR203" s="6">
        <f t="shared" si="598"/>
        <v>20880</v>
      </c>
      <c r="AS203" s="6">
        <f t="shared" si="598"/>
        <v>20880</v>
      </c>
      <c r="AT203" s="6">
        <f t="shared" si="598"/>
        <v>20880</v>
      </c>
      <c r="AU203" s="6">
        <f t="shared" si="598"/>
        <v>21506.400000000001</v>
      </c>
      <c r="AV203" s="6">
        <f t="shared" si="598"/>
        <v>21506.400000000001</v>
      </c>
      <c r="AW203" s="6">
        <f t="shared" si="598"/>
        <v>21506.400000000001</v>
      </c>
      <c r="AX203" s="6">
        <f t="shared" si="598"/>
        <v>21506.400000000001</v>
      </c>
      <c r="AY203" s="6">
        <f t="shared" si="598"/>
        <v>21506.400000000001</v>
      </c>
      <c r="AZ203" s="6">
        <f t="shared" si="598"/>
        <v>21506.400000000001</v>
      </c>
      <c r="BA203" s="6">
        <f t="shared" si="598"/>
        <v>21506.400000000001</v>
      </c>
      <c r="BB203" s="6">
        <f t="shared" si="598"/>
        <v>21506.400000000001</v>
      </c>
      <c r="BC203" s="6">
        <f t="shared" ref="BC203" si="626">AQ177</f>
        <v>21506.400000000001</v>
      </c>
      <c r="BD203" s="6">
        <f t="shared" ref="BD203" si="627">AR177</f>
        <v>21506.400000000001</v>
      </c>
      <c r="BE203" s="6">
        <f t="shared" ref="BE203" si="628">AS177</f>
        <v>21506.400000000001</v>
      </c>
      <c r="BF203" s="6">
        <f t="shared" ref="BF203" si="629">AT177</f>
        <v>21506.400000000001</v>
      </c>
      <c r="BG203" s="6">
        <f t="shared" ref="BG203" si="630">AU177</f>
        <v>22151.592000000001</v>
      </c>
      <c r="BH203" s="6">
        <f t="shared" ref="BH203" si="631">AV177</f>
        <v>22151.592000000001</v>
      </c>
      <c r="BI203" s="6">
        <f t="shared" ref="BI203" si="632">AW177</f>
        <v>22151.592000000001</v>
      </c>
      <c r="BJ203" s="6">
        <f t="shared" ref="BJ203" si="633">AX177</f>
        <v>22151.592000000001</v>
      </c>
      <c r="BK203" s="6">
        <f t="shared" ref="BK203" si="634">AY177</f>
        <v>22151.592000000001</v>
      </c>
      <c r="BL203" s="6">
        <f t="shared" ref="BL203" si="635">AZ177</f>
        <v>22151.592000000001</v>
      </c>
      <c r="BM203" s="6">
        <f t="shared" ref="BM203" si="636">BA177</f>
        <v>22151.592000000001</v>
      </c>
      <c r="BN203" s="6">
        <f t="shared" ref="BN203" si="637">BB177</f>
        <v>22151.592000000001</v>
      </c>
      <c r="BO203" s="6">
        <f t="shared" ref="BO203" si="638">BC177</f>
        <v>22151.592000000001</v>
      </c>
      <c r="BP203" s="6">
        <f t="shared" ref="BP203" si="639">BD177</f>
        <v>22151.592000000001</v>
      </c>
      <c r="BQ203" s="6">
        <f t="shared" ref="BQ203" si="640">BE177</f>
        <v>22151.592000000001</v>
      </c>
      <c r="BR203" s="6">
        <f t="shared" ref="BR203" si="641">BF177</f>
        <v>22151.592000000001</v>
      </c>
      <c r="BS203" s="6">
        <f t="shared" ref="BS203" si="642">BG177</f>
        <v>22816.139760000002</v>
      </c>
      <c r="BT203" s="6">
        <f t="shared" ref="BT203" si="643">BH177</f>
        <v>22816.139760000002</v>
      </c>
      <c r="BU203" s="6">
        <f t="shared" ref="BU203" si="644">BI177</f>
        <v>22816.139760000002</v>
      </c>
      <c r="BV203" s="6">
        <f t="shared" ref="BV203" si="645">BJ177</f>
        <v>22816.139760000002</v>
      </c>
      <c r="BW203" s="6">
        <f t="shared" si="599"/>
        <v>22816.139760000002</v>
      </c>
      <c r="BX203" s="6">
        <f t="shared" si="600"/>
        <v>22816.139760000002</v>
      </c>
      <c r="BY203" s="6">
        <f t="shared" si="601"/>
        <v>22816.139760000002</v>
      </c>
      <c r="BZ203" s="6">
        <f t="shared" si="602"/>
        <v>22816.139760000002</v>
      </c>
      <c r="CA203" s="6">
        <f t="shared" si="603"/>
        <v>22816.139760000002</v>
      </c>
      <c r="CB203" s="6">
        <f t="shared" si="604"/>
        <v>22816.139760000002</v>
      </c>
      <c r="CC203" s="6">
        <f t="shared" si="605"/>
        <v>22816.139760000002</v>
      </c>
      <c r="CD203" s="6">
        <f t="shared" si="606"/>
        <v>22816.139760000002</v>
      </c>
      <c r="CE203" s="6">
        <f t="shared" si="607"/>
        <v>23500.623952800004</v>
      </c>
      <c r="CF203" s="6">
        <f t="shared" si="608"/>
        <v>23500.623952800004</v>
      </c>
      <c r="CG203" s="6">
        <f t="shared" si="609"/>
        <v>23500.623952800004</v>
      </c>
      <c r="CH203" s="6">
        <f t="shared" si="610"/>
        <v>23500.623952800004</v>
      </c>
      <c r="CI203" s="6">
        <f t="shared" si="611"/>
        <v>23500.623952800004</v>
      </c>
      <c r="CJ203" s="6">
        <f t="shared" si="612"/>
        <v>23500.623952800004</v>
      </c>
      <c r="CK203" s="6">
        <f t="shared" si="613"/>
        <v>23500.623952800004</v>
      </c>
      <c r="CL203" s="6">
        <f t="shared" si="614"/>
        <v>23500.623952800004</v>
      </c>
      <c r="CM203" s="6">
        <f t="shared" si="615"/>
        <v>23500.623952800004</v>
      </c>
      <c r="CN203" s="6">
        <f t="shared" si="616"/>
        <v>23500.623952800004</v>
      </c>
      <c r="CO203" s="6">
        <f t="shared" si="617"/>
        <v>23500.623952800004</v>
      </c>
      <c r="CP203" s="6">
        <f t="shared" si="618"/>
        <v>0</v>
      </c>
      <c r="CQ203" s="6">
        <f t="shared" si="619"/>
        <v>0</v>
      </c>
      <c r="CR203" s="6">
        <f t="shared" si="620"/>
        <v>0</v>
      </c>
      <c r="CS203" s="6">
        <f t="shared" si="621"/>
        <v>0</v>
      </c>
      <c r="CT203" s="6">
        <f t="shared" si="622"/>
        <v>0</v>
      </c>
      <c r="CU203" s="6">
        <f t="shared" si="623"/>
        <v>0</v>
      </c>
      <c r="CV203" s="7">
        <f t="shared" si="624"/>
        <v>0</v>
      </c>
    </row>
    <row r="204" spans="1:100" ht="16.8" customHeight="1" outlineLevel="1" thickBot="1" x14ac:dyDescent="0.35">
      <c r="A204" s="274"/>
      <c r="B204" s="252" t="s">
        <v>135</v>
      </c>
      <c r="C204" s="229"/>
      <c r="D204" s="229" t="s">
        <v>63</v>
      </c>
      <c r="E204" s="229">
        <v>43831</v>
      </c>
      <c r="F204" s="229">
        <v>43862</v>
      </c>
      <c r="G204" s="229">
        <v>43891</v>
      </c>
      <c r="H204" s="229">
        <v>43922</v>
      </c>
      <c r="I204" s="229">
        <v>43952</v>
      </c>
      <c r="J204" s="229">
        <v>43983</v>
      </c>
      <c r="K204" s="229">
        <v>44013</v>
      </c>
      <c r="L204" s="229">
        <v>44044</v>
      </c>
      <c r="M204" s="229">
        <v>44075</v>
      </c>
      <c r="N204" s="229">
        <v>44105</v>
      </c>
      <c r="O204" s="229">
        <v>44136</v>
      </c>
      <c r="P204" s="229">
        <v>44166</v>
      </c>
      <c r="Q204" s="229">
        <v>44197</v>
      </c>
      <c r="R204" s="229">
        <v>44228</v>
      </c>
      <c r="S204" s="229">
        <v>44256</v>
      </c>
      <c r="T204" s="229">
        <v>44287</v>
      </c>
      <c r="U204" s="229">
        <v>44317</v>
      </c>
      <c r="V204" s="229">
        <v>44348</v>
      </c>
      <c r="W204" s="229">
        <v>44378</v>
      </c>
      <c r="X204" s="229">
        <v>44409</v>
      </c>
      <c r="Y204" s="229">
        <v>44440</v>
      </c>
      <c r="Z204" s="229">
        <v>44470</v>
      </c>
      <c r="AA204" s="229">
        <v>44501</v>
      </c>
      <c r="AB204" s="229">
        <v>44531</v>
      </c>
      <c r="AC204" s="229">
        <v>44562</v>
      </c>
      <c r="AD204" s="229">
        <v>44593</v>
      </c>
      <c r="AE204" s="229">
        <v>44621</v>
      </c>
      <c r="AF204" s="229">
        <v>44652</v>
      </c>
      <c r="AG204" s="229">
        <v>44682</v>
      </c>
      <c r="AH204" s="229">
        <v>44713</v>
      </c>
      <c r="AI204" s="229">
        <v>44743</v>
      </c>
      <c r="AJ204" s="229">
        <v>44774</v>
      </c>
      <c r="AK204" s="229">
        <v>44805</v>
      </c>
      <c r="AL204" s="229">
        <v>44835</v>
      </c>
      <c r="AM204" s="229">
        <v>44866</v>
      </c>
      <c r="AN204" s="229">
        <v>44896</v>
      </c>
      <c r="AO204" s="229">
        <v>44927</v>
      </c>
      <c r="AP204" s="229">
        <v>44958</v>
      </c>
      <c r="AQ204" s="229">
        <v>44986</v>
      </c>
      <c r="AR204" s="229">
        <v>45017</v>
      </c>
      <c r="AS204" s="229">
        <v>45047</v>
      </c>
      <c r="AT204" s="229">
        <v>45078</v>
      </c>
      <c r="AU204" s="229">
        <v>45108</v>
      </c>
      <c r="AV204" s="229">
        <v>45139</v>
      </c>
      <c r="AW204" s="229">
        <v>45170</v>
      </c>
      <c r="AX204" s="229">
        <v>45200</v>
      </c>
      <c r="AY204" s="229">
        <v>45231</v>
      </c>
      <c r="AZ204" s="229">
        <v>45261</v>
      </c>
      <c r="BA204" s="229">
        <v>45292</v>
      </c>
      <c r="BB204" s="229">
        <v>45323</v>
      </c>
      <c r="BC204" s="229">
        <v>45352</v>
      </c>
      <c r="BD204" s="229">
        <v>45383</v>
      </c>
      <c r="BE204" s="229">
        <v>45413</v>
      </c>
      <c r="BF204" s="229">
        <v>45444</v>
      </c>
      <c r="BG204" s="229">
        <v>45474</v>
      </c>
      <c r="BH204" s="229">
        <v>45505</v>
      </c>
      <c r="BI204" s="229">
        <v>45536</v>
      </c>
      <c r="BJ204" s="229">
        <v>45566</v>
      </c>
      <c r="BK204" s="229">
        <v>45597</v>
      </c>
      <c r="BL204" s="229">
        <v>45627</v>
      </c>
      <c r="BM204" s="229">
        <v>45658</v>
      </c>
      <c r="BN204" s="229">
        <v>45689</v>
      </c>
      <c r="BO204" s="229">
        <v>45717</v>
      </c>
      <c r="BP204" s="229">
        <v>45748</v>
      </c>
      <c r="BQ204" s="229">
        <v>45778</v>
      </c>
      <c r="BR204" s="229">
        <v>45809</v>
      </c>
      <c r="BS204" s="229">
        <v>45839</v>
      </c>
      <c r="BT204" s="229">
        <v>45870</v>
      </c>
      <c r="BU204" s="229">
        <v>45901</v>
      </c>
      <c r="BV204" s="229">
        <v>45931</v>
      </c>
      <c r="BW204" s="229">
        <v>45962</v>
      </c>
      <c r="BX204" s="229">
        <v>45992</v>
      </c>
      <c r="BY204" s="229">
        <v>46023</v>
      </c>
      <c r="BZ204" s="229">
        <v>46054</v>
      </c>
      <c r="CA204" s="229">
        <v>46082</v>
      </c>
      <c r="CB204" s="229">
        <v>46113</v>
      </c>
      <c r="CC204" s="229">
        <v>46143</v>
      </c>
      <c r="CD204" s="229">
        <v>46174</v>
      </c>
      <c r="CE204" s="229">
        <v>46204</v>
      </c>
      <c r="CF204" s="229">
        <v>46235</v>
      </c>
      <c r="CG204" s="229">
        <v>46266</v>
      </c>
      <c r="CH204" s="229">
        <v>46296</v>
      </c>
      <c r="CI204" s="229">
        <v>46327</v>
      </c>
      <c r="CJ204" s="229">
        <v>46357</v>
      </c>
      <c r="CK204" s="229">
        <v>46388</v>
      </c>
      <c r="CL204" s="229">
        <v>46419</v>
      </c>
      <c r="CM204" s="229">
        <v>46447</v>
      </c>
      <c r="CN204" s="229">
        <v>46478</v>
      </c>
      <c r="CO204" s="229">
        <v>46508</v>
      </c>
      <c r="CP204" s="229">
        <v>46539</v>
      </c>
      <c r="CQ204" s="229">
        <v>46569</v>
      </c>
      <c r="CR204" s="229">
        <v>46600</v>
      </c>
      <c r="CS204" s="229">
        <v>46631</v>
      </c>
      <c r="CT204" s="229">
        <v>46661</v>
      </c>
      <c r="CU204" s="229">
        <v>46692</v>
      </c>
      <c r="CV204" s="249">
        <v>46722</v>
      </c>
    </row>
    <row r="205" spans="1:100" ht="16.8" customHeight="1" outlineLevel="1" x14ac:dyDescent="0.3">
      <c r="A205" s="274"/>
      <c r="B205" s="2" t="s">
        <v>58</v>
      </c>
      <c r="C205" s="253">
        <f>SUM(D205:DM205)/SUM($D205:DM205)</f>
        <v>1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3">
        <f t="shared" ref="P205:P209" si="646">M199</f>
        <v>0</v>
      </c>
      <c r="Q205" s="3">
        <f t="shared" ref="Q205:Q209" si="647">N199</f>
        <v>0</v>
      </c>
      <c r="R205" s="3">
        <f t="shared" ref="R205:R209" si="648">O199</f>
        <v>0</v>
      </c>
      <c r="S205" s="3">
        <f>G179</f>
        <v>0</v>
      </c>
      <c r="T205" s="3">
        <f t="shared" ref="T205:BV209" si="649">H179</f>
        <v>0</v>
      </c>
      <c r="U205" s="3">
        <f t="shared" si="649"/>
        <v>0</v>
      </c>
      <c r="V205" s="3">
        <f t="shared" si="649"/>
        <v>0</v>
      </c>
      <c r="W205" s="3">
        <f t="shared" si="649"/>
        <v>0</v>
      </c>
      <c r="X205" s="3">
        <f t="shared" si="649"/>
        <v>0</v>
      </c>
      <c r="Y205" s="3">
        <f t="shared" si="649"/>
        <v>0</v>
      </c>
      <c r="Z205" s="3">
        <f t="shared" si="649"/>
        <v>0</v>
      </c>
      <c r="AA205" s="3">
        <f t="shared" si="649"/>
        <v>0</v>
      </c>
      <c r="AB205" s="3">
        <f t="shared" si="649"/>
        <v>0</v>
      </c>
      <c r="AC205" s="3">
        <f t="shared" si="649"/>
        <v>0</v>
      </c>
      <c r="AD205" s="3">
        <f t="shared" si="649"/>
        <v>0</v>
      </c>
      <c r="AE205" s="3">
        <f t="shared" si="649"/>
        <v>0</v>
      </c>
      <c r="AF205" s="3">
        <f t="shared" si="649"/>
        <v>0</v>
      </c>
      <c r="AG205" s="3">
        <f t="shared" si="649"/>
        <v>0</v>
      </c>
      <c r="AH205" s="3">
        <f t="shared" si="649"/>
        <v>0</v>
      </c>
      <c r="AI205" s="3">
        <f t="shared" si="649"/>
        <v>0</v>
      </c>
      <c r="AJ205" s="3">
        <f t="shared" si="649"/>
        <v>0</v>
      </c>
      <c r="AK205" s="3">
        <f t="shared" si="649"/>
        <v>40000</v>
      </c>
      <c r="AL205" s="3">
        <f t="shared" si="649"/>
        <v>24000</v>
      </c>
      <c r="AM205" s="3">
        <f t="shared" si="649"/>
        <v>24000</v>
      </c>
      <c r="AN205" s="3">
        <f t="shared" si="649"/>
        <v>24000</v>
      </c>
      <c r="AO205" s="3">
        <f t="shared" si="649"/>
        <v>24000</v>
      </c>
      <c r="AP205" s="3">
        <f t="shared" si="649"/>
        <v>24000</v>
      </c>
      <c r="AQ205" s="3">
        <f t="shared" si="649"/>
        <v>24000</v>
      </c>
      <c r="AR205" s="3">
        <f t="shared" si="649"/>
        <v>24000</v>
      </c>
      <c r="AS205" s="3">
        <f t="shared" si="649"/>
        <v>24000</v>
      </c>
      <c r="AT205" s="3">
        <f t="shared" si="649"/>
        <v>24000</v>
      </c>
      <c r="AU205" s="3">
        <f t="shared" si="649"/>
        <v>24000</v>
      </c>
      <c r="AV205" s="3">
        <f t="shared" si="649"/>
        <v>24000</v>
      </c>
      <c r="AW205" s="3">
        <f t="shared" si="649"/>
        <v>24000</v>
      </c>
      <c r="AX205" s="3">
        <f t="shared" si="649"/>
        <v>24720</v>
      </c>
      <c r="AY205" s="3">
        <f t="shared" si="649"/>
        <v>24720</v>
      </c>
      <c r="AZ205" s="3">
        <f t="shared" si="649"/>
        <v>24720</v>
      </c>
      <c r="BA205" s="3">
        <f t="shared" si="649"/>
        <v>24720</v>
      </c>
      <c r="BB205" s="3">
        <f t="shared" si="649"/>
        <v>24720</v>
      </c>
      <c r="BC205" s="3">
        <f t="shared" si="649"/>
        <v>24720</v>
      </c>
      <c r="BD205" s="3">
        <f t="shared" si="649"/>
        <v>24720</v>
      </c>
      <c r="BE205" s="3">
        <f t="shared" si="649"/>
        <v>24720</v>
      </c>
      <c r="BF205" s="3">
        <f t="shared" si="649"/>
        <v>24720</v>
      </c>
      <c r="BG205" s="3">
        <f t="shared" si="649"/>
        <v>24720</v>
      </c>
      <c r="BH205" s="3">
        <f t="shared" si="649"/>
        <v>24720</v>
      </c>
      <c r="BI205" s="3">
        <f t="shared" si="649"/>
        <v>24720</v>
      </c>
      <c r="BJ205" s="3">
        <f t="shared" si="649"/>
        <v>25461.600000000002</v>
      </c>
      <c r="BK205" s="3">
        <f t="shared" si="649"/>
        <v>25461.600000000002</v>
      </c>
      <c r="BL205" s="3">
        <f t="shared" si="649"/>
        <v>25461.600000000002</v>
      </c>
      <c r="BM205" s="3">
        <f t="shared" si="649"/>
        <v>25461.600000000002</v>
      </c>
      <c r="BN205" s="3">
        <f t="shared" si="649"/>
        <v>25461.600000000002</v>
      </c>
      <c r="BO205" s="3">
        <f t="shared" si="649"/>
        <v>25461.600000000002</v>
      </c>
      <c r="BP205" s="3">
        <f t="shared" si="649"/>
        <v>25461.600000000002</v>
      </c>
      <c r="BQ205" s="3">
        <f t="shared" si="649"/>
        <v>25461.600000000002</v>
      </c>
      <c r="BR205" s="3">
        <f t="shared" si="649"/>
        <v>25461.600000000002</v>
      </c>
      <c r="BS205" s="3">
        <f t="shared" si="649"/>
        <v>25461.600000000002</v>
      </c>
      <c r="BT205" s="3">
        <f t="shared" si="649"/>
        <v>25461.600000000002</v>
      </c>
      <c r="BU205" s="3">
        <f t="shared" si="649"/>
        <v>25461.600000000002</v>
      </c>
      <c r="BV205" s="3">
        <f t="shared" si="649"/>
        <v>26225.448000000004</v>
      </c>
      <c r="BW205" s="3">
        <f t="shared" ref="BW205:BW209" si="650">BK179</f>
        <v>26225.448000000004</v>
      </c>
      <c r="BX205" s="3">
        <f t="shared" ref="BX205:BX209" si="651">BL179</f>
        <v>26225.448000000004</v>
      </c>
      <c r="BY205" s="3">
        <f t="shared" ref="BY205:BY209" si="652">BM179</f>
        <v>26225.448000000004</v>
      </c>
      <c r="BZ205" s="3">
        <f t="shared" ref="BZ205:BZ209" si="653">BN179</f>
        <v>26225.448000000004</v>
      </c>
      <c r="CA205" s="3">
        <f t="shared" ref="CA205:CA209" si="654">BO179</f>
        <v>26225.448000000004</v>
      </c>
      <c r="CB205" s="3">
        <f t="shared" ref="CB205:CB209" si="655">BP179</f>
        <v>26225.448000000004</v>
      </c>
      <c r="CC205" s="3">
        <f t="shared" ref="CC205:CC209" si="656">BQ179</f>
        <v>26225.448000000004</v>
      </c>
      <c r="CD205" s="3">
        <f t="shared" ref="CD205:CD209" si="657">BR179</f>
        <v>26225.448000000004</v>
      </c>
      <c r="CE205" s="3">
        <f t="shared" ref="CE205:CE209" si="658">BS179</f>
        <v>26225.448000000004</v>
      </c>
      <c r="CF205" s="3">
        <f t="shared" ref="CF205:CF209" si="659">BT179</f>
        <v>26225.448000000004</v>
      </c>
      <c r="CG205" s="3">
        <f t="shared" ref="CG205:CG209" si="660">BU179</f>
        <v>26225.448000000004</v>
      </c>
      <c r="CH205" s="3">
        <f t="shared" ref="CH205:CH209" si="661">BV179</f>
        <v>27012.211440000006</v>
      </c>
      <c r="CI205" s="3">
        <f t="shared" ref="CI205:CI209" si="662">BW179</f>
        <v>27012.211440000006</v>
      </c>
      <c r="CJ205" s="3">
        <f t="shared" ref="CJ205:CJ209" si="663">BX179</f>
        <v>27012.211440000006</v>
      </c>
      <c r="CK205" s="3">
        <f t="shared" ref="CK205:CK209" si="664">BY179</f>
        <v>27012.211440000006</v>
      </c>
      <c r="CL205" s="3">
        <f t="shared" ref="CL205:CL209" si="665">BZ179</f>
        <v>27012.211440000006</v>
      </c>
      <c r="CM205" s="3">
        <f t="shared" ref="CM205:CM209" si="666">CA179</f>
        <v>27012.211440000006</v>
      </c>
      <c r="CN205" s="3">
        <f t="shared" ref="CN205:CN209" si="667">CB179</f>
        <v>27012.211440000006</v>
      </c>
      <c r="CO205" s="3">
        <f t="shared" ref="CO205:CO209" si="668">CC179</f>
        <v>27012.211440000006</v>
      </c>
      <c r="CP205" s="3">
        <f t="shared" ref="CP205:CP209" si="669">CD179</f>
        <v>27012.211440000006</v>
      </c>
      <c r="CQ205" s="3">
        <f t="shared" ref="CQ205:CQ209" si="670">CE179</f>
        <v>27012.211440000006</v>
      </c>
      <c r="CR205" s="3">
        <f t="shared" ref="CR205:CR209" si="671">CF179</f>
        <v>27012.211440000006</v>
      </c>
      <c r="CS205" s="3">
        <f t="shared" ref="CS205:CS209" si="672">CG179</f>
        <v>0</v>
      </c>
      <c r="CT205" s="3">
        <f t="shared" ref="CT205:CT209" si="673">CH179</f>
        <v>0</v>
      </c>
      <c r="CU205" s="3">
        <f t="shared" ref="CU205:CU209" si="674">CI179</f>
        <v>0</v>
      </c>
      <c r="CV205" s="4">
        <f t="shared" ref="CV205:CV209" si="675">CJ179</f>
        <v>0</v>
      </c>
    </row>
    <row r="206" spans="1:100" ht="16.8" customHeight="1" outlineLevel="1" x14ac:dyDescent="0.3">
      <c r="A206" s="274"/>
      <c r="B206" s="5" t="s">
        <v>59</v>
      </c>
      <c r="C206" s="61">
        <f>SUM(D206:DM206)/SUM($D205:DM205)</f>
        <v>-0.51880038503121273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f t="shared" si="646"/>
        <v>0</v>
      </c>
      <c r="Q206" s="6">
        <f t="shared" si="647"/>
        <v>0</v>
      </c>
      <c r="R206" s="6">
        <f t="shared" si="648"/>
        <v>0</v>
      </c>
      <c r="S206" s="6">
        <f t="shared" ref="S206:S209" si="676">G180</f>
        <v>0</v>
      </c>
      <c r="T206" s="6">
        <f t="shared" si="649"/>
        <v>0</v>
      </c>
      <c r="U206" s="6">
        <f t="shared" si="649"/>
        <v>0</v>
      </c>
      <c r="V206" s="6">
        <f t="shared" si="649"/>
        <v>0</v>
      </c>
      <c r="W206" s="6">
        <f t="shared" si="649"/>
        <v>0</v>
      </c>
      <c r="X206" s="6">
        <f t="shared" si="649"/>
        <v>0</v>
      </c>
      <c r="Y206" s="6">
        <f t="shared" si="649"/>
        <v>0</v>
      </c>
      <c r="Z206" s="6">
        <f t="shared" si="649"/>
        <v>0</v>
      </c>
      <c r="AA206" s="6">
        <f t="shared" si="649"/>
        <v>0</v>
      </c>
      <c r="AB206" s="6">
        <f t="shared" si="649"/>
        <v>0</v>
      </c>
      <c r="AC206" s="6">
        <f t="shared" si="649"/>
        <v>0</v>
      </c>
      <c r="AD206" s="6">
        <f t="shared" si="649"/>
        <v>0</v>
      </c>
      <c r="AE206" s="6">
        <f t="shared" si="649"/>
        <v>0</v>
      </c>
      <c r="AF206" s="6">
        <f t="shared" si="649"/>
        <v>0</v>
      </c>
      <c r="AG206" s="6">
        <f t="shared" si="649"/>
        <v>0</v>
      </c>
      <c r="AH206" s="6">
        <f t="shared" si="649"/>
        <v>0</v>
      </c>
      <c r="AI206" s="6">
        <f t="shared" si="649"/>
        <v>0</v>
      </c>
      <c r="AJ206" s="6">
        <f t="shared" si="649"/>
        <v>0</v>
      </c>
      <c r="AK206" s="6">
        <f t="shared" si="649"/>
        <v>-800000</v>
      </c>
      <c r="AL206" s="6">
        <f t="shared" si="649"/>
        <v>0</v>
      </c>
      <c r="AM206" s="6">
        <f t="shared" si="649"/>
        <v>0</v>
      </c>
      <c r="AN206" s="6">
        <f t="shared" si="649"/>
        <v>0</v>
      </c>
      <c r="AO206" s="6">
        <f t="shared" si="649"/>
        <v>0</v>
      </c>
      <c r="AP206" s="6">
        <f t="shared" si="649"/>
        <v>0</v>
      </c>
      <c r="AQ206" s="6">
        <f t="shared" si="649"/>
        <v>0</v>
      </c>
      <c r="AR206" s="6">
        <f t="shared" si="649"/>
        <v>0</v>
      </c>
      <c r="AS206" s="6">
        <f t="shared" si="649"/>
        <v>0</v>
      </c>
      <c r="AT206" s="6">
        <f t="shared" si="649"/>
        <v>0</v>
      </c>
      <c r="AU206" s="6">
        <f t="shared" si="649"/>
        <v>0</v>
      </c>
      <c r="AV206" s="6">
        <f t="shared" si="649"/>
        <v>0</v>
      </c>
      <c r="AW206" s="6">
        <f t="shared" si="649"/>
        <v>0</v>
      </c>
      <c r="AX206" s="6">
        <f t="shared" si="649"/>
        <v>0</v>
      </c>
      <c r="AY206" s="6">
        <f t="shared" si="649"/>
        <v>0</v>
      </c>
      <c r="AZ206" s="6">
        <f t="shared" si="649"/>
        <v>0</v>
      </c>
      <c r="BA206" s="6">
        <f t="shared" si="649"/>
        <v>0</v>
      </c>
      <c r="BB206" s="6">
        <f t="shared" si="649"/>
        <v>0</v>
      </c>
      <c r="BC206" s="6">
        <f t="shared" si="649"/>
        <v>0</v>
      </c>
      <c r="BD206" s="6">
        <f t="shared" si="649"/>
        <v>0</v>
      </c>
      <c r="BE206" s="6">
        <f t="shared" si="649"/>
        <v>0</v>
      </c>
      <c r="BF206" s="6">
        <f t="shared" si="649"/>
        <v>0</v>
      </c>
      <c r="BG206" s="6">
        <f t="shared" si="649"/>
        <v>0</v>
      </c>
      <c r="BH206" s="6">
        <f t="shared" si="649"/>
        <v>0</v>
      </c>
      <c r="BI206" s="6">
        <f t="shared" si="649"/>
        <v>0</v>
      </c>
      <c r="BJ206" s="6">
        <f t="shared" si="649"/>
        <v>0</v>
      </c>
      <c r="BK206" s="6">
        <f t="shared" si="649"/>
        <v>0</v>
      </c>
      <c r="BL206" s="6">
        <f t="shared" si="649"/>
        <v>0</v>
      </c>
      <c r="BM206" s="6">
        <f t="shared" si="649"/>
        <v>0</v>
      </c>
      <c r="BN206" s="6">
        <f t="shared" si="649"/>
        <v>0</v>
      </c>
      <c r="BO206" s="6">
        <f t="shared" si="649"/>
        <v>0</v>
      </c>
      <c r="BP206" s="6">
        <f t="shared" si="649"/>
        <v>0</v>
      </c>
      <c r="BQ206" s="6">
        <f t="shared" si="649"/>
        <v>0</v>
      </c>
      <c r="BR206" s="6">
        <f t="shared" si="649"/>
        <v>0</v>
      </c>
      <c r="BS206" s="6">
        <f t="shared" si="649"/>
        <v>0</v>
      </c>
      <c r="BT206" s="6">
        <f t="shared" si="649"/>
        <v>0</v>
      </c>
      <c r="BU206" s="6">
        <f t="shared" si="649"/>
        <v>0</v>
      </c>
      <c r="BV206" s="6">
        <f t="shared" si="649"/>
        <v>0</v>
      </c>
      <c r="BW206" s="6">
        <f t="shared" si="650"/>
        <v>0</v>
      </c>
      <c r="BX206" s="6">
        <f t="shared" si="651"/>
        <v>0</v>
      </c>
      <c r="BY206" s="6">
        <f t="shared" si="652"/>
        <v>0</v>
      </c>
      <c r="BZ206" s="6">
        <f t="shared" si="653"/>
        <v>0</v>
      </c>
      <c r="CA206" s="6">
        <f t="shared" si="654"/>
        <v>0</v>
      </c>
      <c r="CB206" s="6">
        <f t="shared" si="655"/>
        <v>0</v>
      </c>
      <c r="CC206" s="6">
        <f t="shared" si="656"/>
        <v>0</v>
      </c>
      <c r="CD206" s="6">
        <f t="shared" si="657"/>
        <v>0</v>
      </c>
      <c r="CE206" s="6">
        <f t="shared" si="658"/>
        <v>0</v>
      </c>
      <c r="CF206" s="6">
        <f t="shared" si="659"/>
        <v>0</v>
      </c>
      <c r="CG206" s="6">
        <f t="shared" si="660"/>
        <v>0</v>
      </c>
      <c r="CH206" s="6">
        <f t="shared" si="661"/>
        <v>0</v>
      </c>
      <c r="CI206" s="6">
        <f t="shared" si="662"/>
        <v>0</v>
      </c>
      <c r="CJ206" s="6">
        <f t="shared" si="663"/>
        <v>0</v>
      </c>
      <c r="CK206" s="6">
        <f t="shared" si="664"/>
        <v>0</v>
      </c>
      <c r="CL206" s="6">
        <f t="shared" si="665"/>
        <v>0</v>
      </c>
      <c r="CM206" s="6">
        <f t="shared" si="666"/>
        <v>0</v>
      </c>
      <c r="CN206" s="6">
        <f t="shared" si="667"/>
        <v>0</v>
      </c>
      <c r="CO206" s="6">
        <f t="shared" si="668"/>
        <v>0</v>
      </c>
      <c r="CP206" s="6">
        <f t="shared" si="669"/>
        <v>0</v>
      </c>
      <c r="CQ206" s="6">
        <f t="shared" si="670"/>
        <v>0</v>
      </c>
      <c r="CR206" s="6">
        <f t="shared" si="671"/>
        <v>0</v>
      </c>
      <c r="CS206" s="6">
        <f t="shared" si="672"/>
        <v>0</v>
      </c>
      <c r="CT206" s="6">
        <f t="shared" si="673"/>
        <v>0</v>
      </c>
      <c r="CU206" s="6">
        <f t="shared" si="674"/>
        <v>0</v>
      </c>
      <c r="CV206" s="7">
        <f t="shared" si="675"/>
        <v>0</v>
      </c>
    </row>
    <row r="207" spans="1:100" ht="16.8" customHeight="1" outlineLevel="1" x14ac:dyDescent="0.3">
      <c r="A207" s="274"/>
      <c r="B207" s="5" t="s">
        <v>60</v>
      </c>
      <c r="C207" s="61">
        <f>SUM(D207:DM207)/SUM($D205:DM205)</f>
        <v>-5.0000000000000044E-2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f t="shared" si="646"/>
        <v>0</v>
      </c>
      <c r="Q207" s="6">
        <f t="shared" si="647"/>
        <v>0</v>
      </c>
      <c r="R207" s="6">
        <f t="shared" si="648"/>
        <v>0</v>
      </c>
      <c r="S207" s="6">
        <f t="shared" si="676"/>
        <v>0</v>
      </c>
      <c r="T207" s="6">
        <f t="shared" si="649"/>
        <v>0</v>
      </c>
      <c r="U207" s="6">
        <f t="shared" si="649"/>
        <v>0</v>
      </c>
      <c r="V207" s="6">
        <f t="shared" si="649"/>
        <v>0</v>
      </c>
      <c r="W207" s="6">
        <f t="shared" si="649"/>
        <v>0</v>
      </c>
      <c r="X207" s="6">
        <f t="shared" si="649"/>
        <v>0</v>
      </c>
      <c r="Y207" s="6">
        <f t="shared" si="649"/>
        <v>0</v>
      </c>
      <c r="Z207" s="6">
        <f t="shared" si="649"/>
        <v>0</v>
      </c>
      <c r="AA207" s="6">
        <f t="shared" si="649"/>
        <v>0</v>
      </c>
      <c r="AB207" s="6">
        <f t="shared" si="649"/>
        <v>0</v>
      </c>
      <c r="AC207" s="6">
        <f t="shared" si="649"/>
        <v>0</v>
      </c>
      <c r="AD207" s="6">
        <f t="shared" si="649"/>
        <v>0</v>
      </c>
      <c r="AE207" s="6">
        <f t="shared" si="649"/>
        <v>0</v>
      </c>
      <c r="AF207" s="6">
        <f t="shared" si="649"/>
        <v>0</v>
      </c>
      <c r="AG207" s="6">
        <f t="shared" si="649"/>
        <v>0</v>
      </c>
      <c r="AH207" s="6">
        <f t="shared" si="649"/>
        <v>0</v>
      </c>
      <c r="AI207" s="6">
        <f t="shared" si="649"/>
        <v>0</v>
      </c>
      <c r="AJ207" s="6">
        <f t="shared" si="649"/>
        <v>0</v>
      </c>
      <c r="AK207" s="6">
        <f t="shared" si="649"/>
        <v>-2000</v>
      </c>
      <c r="AL207" s="6">
        <f t="shared" si="649"/>
        <v>-1200</v>
      </c>
      <c r="AM207" s="6">
        <f t="shared" si="649"/>
        <v>-1200</v>
      </c>
      <c r="AN207" s="6">
        <f t="shared" si="649"/>
        <v>-1200</v>
      </c>
      <c r="AO207" s="6">
        <f t="shared" si="649"/>
        <v>-1200</v>
      </c>
      <c r="AP207" s="6">
        <f t="shared" si="649"/>
        <v>-1200</v>
      </c>
      <c r="AQ207" s="6">
        <f t="shared" si="649"/>
        <v>-1200</v>
      </c>
      <c r="AR207" s="6">
        <f t="shared" si="649"/>
        <v>-1200</v>
      </c>
      <c r="AS207" s="6">
        <f t="shared" si="649"/>
        <v>-1200</v>
      </c>
      <c r="AT207" s="6">
        <f t="shared" si="649"/>
        <v>-1200</v>
      </c>
      <c r="AU207" s="6">
        <f t="shared" si="649"/>
        <v>-1200</v>
      </c>
      <c r="AV207" s="6">
        <f t="shared" si="649"/>
        <v>-1200</v>
      </c>
      <c r="AW207" s="6">
        <f t="shared" si="649"/>
        <v>-1200</v>
      </c>
      <c r="AX207" s="6">
        <f t="shared" si="649"/>
        <v>-1236</v>
      </c>
      <c r="AY207" s="6">
        <f t="shared" si="649"/>
        <v>-1236</v>
      </c>
      <c r="AZ207" s="6">
        <f t="shared" si="649"/>
        <v>-1236</v>
      </c>
      <c r="BA207" s="6">
        <f t="shared" si="649"/>
        <v>-1236</v>
      </c>
      <c r="BB207" s="6">
        <f t="shared" si="649"/>
        <v>-1236</v>
      </c>
      <c r="BC207" s="6">
        <f t="shared" si="649"/>
        <v>-1236</v>
      </c>
      <c r="BD207" s="6">
        <f t="shared" si="649"/>
        <v>-1236</v>
      </c>
      <c r="BE207" s="6">
        <f t="shared" si="649"/>
        <v>-1236</v>
      </c>
      <c r="BF207" s="6">
        <f t="shared" si="649"/>
        <v>-1236</v>
      </c>
      <c r="BG207" s="6">
        <f t="shared" si="649"/>
        <v>-1236</v>
      </c>
      <c r="BH207" s="6">
        <f t="shared" si="649"/>
        <v>-1236</v>
      </c>
      <c r="BI207" s="6">
        <f t="shared" si="649"/>
        <v>-1236</v>
      </c>
      <c r="BJ207" s="6">
        <f t="shared" si="649"/>
        <v>-1273.0800000000002</v>
      </c>
      <c r="BK207" s="6">
        <f t="shared" si="649"/>
        <v>-1273.0800000000002</v>
      </c>
      <c r="BL207" s="6">
        <f t="shared" si="649"/>
        <v>-1273.0800000000002</v>
      </c>
      <c r="BM207" s="6">
        <f t="shared" si="649"/>
        <v>-1273.0800000000002</v>
      </c>
      <c r="BN207" s="6">
        <f t="shared" si="649"/>
        <v>-1273.0800000000002</v>
      </c>
      <c r="BO207" s="6">
        <f t="shared" si="649"/>
        <v>-1273.0800000000002</v>
      </c>
      <c r="BP207" s="6">
        <f t="shared" si="649"/>
        <v>-1273.0800000000002</v>
      </c>
      <c r="BQ207" s="6">
        <f t="shared" si="649"/>
        <v>-1273.0800000000002</v>
      </c>
      <c r="BR207" s="6">
        <f t="shared" si="649"/>
        <v>-1273.0800000000002</v>
      </c>
      <c r="BS207" s="6">
        <f t="shared" si="649"/>
        <v>-1273.0800000000002</v>
      </c>
      <c r="BT207" s="6">
        <f t="shared" si="649"/>
        <v>-1273.0800000000002</v>
      </c>
      <c r="BU207" s="6">
        <f t="shared" si="649"/>
        <v>-1273.0800000000002</v>
      </c>
      <c r="BV207" s="6">
        <f t="shared" si="649"/>
        <v>-1311.2724000000003</v>
      </c>
      <c r="BW207" s="6">
        <f t="shared" si="650"/>
        <v>-1311.2724000000003</v>
      </c>
      <c r="BX207" s="6">
        <f t="shared" si="651"/>
        <v>-1311.2724000000003</v>
      </c>
      <c r="BY207" s="6">
        <f t="shared" si="652"/>
        <v>-1311.2724000000003</v>
      </c>
      <c r="BZ207" s="6">
        <f t="shared" si="653"/>
        <v>-1311.2724000000003</v>
      </c>
      <c r="CA207" s="6">
        <f t="shared" si="654"/>
        <v>-1311.2724000000003</v>
      </c>
      <c r="CB207" s="6">
        <f t="shared" si="655"/>
        <v>-1311.2724000000003</v>
      </c>
      <c r="CC207" s="6">
        <f t="shared" si="656"/>
        <v>-1311.2724000000003</v>
      </c>
      <c r="CD207" s="6">
        <f t="shared" si="657"/>
        <v>-1311.2724000000003</v>
      </c>
      <c r="CE207" s="6">
        <f t="shared" si="658"/>
        <v>-1311.2724000000003</v>
      </c>
      <c r="CF207" s="6">
        <f t="shared" si="659"/>
        <v>-1311.2724000000003</v>
      </c>
      <c r="CG207" s="6">
        <f t="shared" si="660"/>
        <v>-1311.2724000000003</v>
      </c>
      <c r="CH207" s="6">
        <f t="shared" si="661"/>
        <v>-1350.6105720000005</v>
      </c>
      <c r="CI207" s="6">
        <f t="shared" si="662"/>
        <v>-1350.6105720000005</v>
      </c>
      <c r="CJ207" s="6">
        <f t="shared" si="663"/>
        <v>-1350.6105720000005</v>
      </c>
      <c r="CK207" s="6">
        <f t="shared" si="664"/>
        <v>-1350.6105720000005</v>
      </c>
      <c r="CL207" s="6">
        <f t="shared" si="665"/>
        <v>-1350.6105720000005</v>
      </c>
      <c r="CM207" s="6">
        <f t="shared" si="666"/>
        <v>-1350.6105720000005</v>
      </c>
      <c r="CN207" s="6">
        <f t="shared" si="667"/>
        <v>-1350.6105720000005</v>
      </c>
      <c r="CO207" s="6">
        <f t="shared" si="668"/>
        <v>-1350.6105720000005</v>
      </c>
      <c r="CP207" s="6">
        <f t="shared" si="669"/>
        <v>-1350.6105720000005</v>
      </c>
      <c r="CQ207" s="6">
        <f t="shared" si="670"/>
        <v>-1350.6105720000005</v>
      </c>
      <c r="CR207" s="6">
        <f t="shared" si="671"/>
        <v>-1350.6105720000005</v>
      </c>
      <c r="CS207" s="6">
        <f t="shared" si="672"/>
        <v>0</v>
      </c>
      <c r="CT207" s="6">
        <f t="shared" si="673"/>
        <v>0</v>
      </c>
      <c r="CU207" s="6">
        <f t="shared" si="674"/>
        <v>0</v>
      </c>
      <c r="CV207" s="7">
        <f t="shared" si="675"/>
        <v>0</v>
      </c>
    </row>
    <row r="208" spans="1:100" ht="16.8" customHeight="1" outlineLevel="1" x14ac:dyDescent="0.3">
      <c r="A208" s="274"/>
      <c r="B208" s="12" t="s">
        <v>61</v>
      </c>
      <c r="C208" s="61">
        <f>SUM(D208:DM208)/SUM($D205:DM205)</f>
        <v>-7.9999999999999905E-2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f t="shared" si="646"/>
        <v>0</v>
      </c>
      <c r="Q208" s="6">
        <f t="shared" si="647"/>
        <v>0</v>
      </c>
      <c r="R208" s="6">
        <f t="shared" si="648"/>
        <v>0</v>
      </c>
      <c r="S208" s="6">
        <f t="shared" si="676"/>
        <v>0</v>
      </c>
      <c r="T208" s="6">
        <f t="shared" si="649"/>
        <v>0</v>
      </c>
      <c r="U208" s="6">
        <f t="shared" si="649"/>
        <v>0</v>
      </c>
      <c r="V208" s="6">
        <f t="shared" si="649"/>
        <v>0</v>
      </c>
      <c r="W208" s="6">
        <f t="shared" si="649"/>
        <v>0</v>
      </c>
      <c r="X208" s="6">
        <f t="shared" si="649"/>
        <v>0</v>
      </c>
      <c r="Y208" s="6">
        <f t="shared" si="649"/>
        <v>0</v>
      </c>
      <c r="Z208" s="6">
        <f t="shared" si="649"/>
        <v>0</v>
      </c>
      <c r="AA208" s="6">
        <f t="shared" si="649"/>
        <v>0</v>
      </c>
      <c r="AB208" s="6">
        <f t="shared" si="649"/>
        <v>0</v>
      </c>
      <c r="AC208" s="6">
        <f t="shared" si="649"/>
        <v>0</v>
      </c>
      <c r="AD208" s="6">
        <f t="shared" si="649"/>
        <v>0</v>
      </c>
      <c r="AE208" s="6">
        <f t="shared" si="649"/>
        <v>0</v>
      </c>
      <c r="AF208" s="6">
        <f t="shared" si="649"/>
        <v>0</v>
      </c>
      <c r="AG208" s="6">
        <f t="shared" si="649"/>
        <v>0</v>
      </c>
      <c r="AH208" s="6">
        <f t="shared" si="649"/>
        <v>0</v>
      </c>
      <c r="AI208" s="6">
        <f t="shared" si="649"/>
        <v>0</v>
      </c>
      <c r="AJ208" s="6">
        <f t="shared" si="649"/>
        <v>0</v>
      </c>
      <c r="AK208" s="6">
        <f t="shared" si="649"/>
        <v>-3200</v>
      </c>
      <c r="AL208" s="6">
        <f t="shared" si="649"/>
        <v>-1920</v>
      </c>
      <c r="AM208" s="6">
        <f t="shared" si="649"/>
        <v>-1920</v>
      </c>
      <c r="AN208" s="6">
        <f t="shared" si="649"/>
        <v>-1920</v>
      </c>
      <c r="AO208" s="6">
        <f t="shared" si="649"/>
        <v>-1920</v>
      </c>
      <c r="AP208" s="6">
        <f t="shared" si="649"/>
        <v>-1920</v>
      </c>
      <c r="AQ208" s="6">
        <f t="shared" si="649"/>
        <v>-1920</v>
      </c>
      <c r="AR208" s="6">
        <f t="shared" si="649"/>
        <v>-1920</v>
      </c>
      <c r="AS208" s="6">
        <f t="shared" si="649"/>
        <v>-1920</v>
      </c>
      <c r="AT208" s="6">
        <f t="shared" si="649"/>
        <v>-1920</v>
      </c>
      <c r="AU208" s="6">
        <f t="shared" si="649"/>
        <v>-1920</v>
      </c>
      <c r="AV208" s="6">
        <f t="shared" si="649"/>
        <v>-1920</v>
      </c>
      <c r="AW208" s="6">
        <f t="shared" si="649"/>
        <v>-1920</v>
      </c>
      <c r="AX208" s="6">
        <f t="shared" si="649"/>
        <v>-1977.6000000000001</v>
      </c>
      <c r="AY208" s="6">
        <f t="shared" si="649"/>
        <v>-1977.6000000000001</v>
      </c>
      <c r="AZ208" s="6">
        <f t="shared" si="649"/>
        <v>-1977.6000000000001</v>
      </c>
      <c r="BA208" s="6">
        <f t="shared" si="649"/>
        <v>-1977.6000000000001</v>
      </c>
      <c r="BB208" s="6">
        <f t="shared" si="649"/>
        <v>-1977.6000000000001</v>
      </c>
      <c r="BC208" s="6">
        <f t="shared" si="649"/>
        <v>-1977.6000000000001</v>
      </c>
      <c r="BD208" s="6">
        <f t="shared" si="649"/>
        <v>-1977.6000000000001</v>
      </c>
      <c r="BE208" s="6">
        <f t="shared" si="649"/>
        <v>-1977.6000000000001</v>
      </c>
      <c r="BF208" s="6">
        <f t="shared" si="649"/>
        <v>-1977.6000000000001</v>
      </c>
      <c r="BG208" s="6">
        <f t="shared" si="649"/>
        <v>-1977.6000000000001</v>
      </c>
      <c r="BH208" s="6">
        <f t="shared" si="649"/>
        <v>-1977.6000000000001</v>
      </c>
      <c r="BI208" s="6">
        <f t="shared" si="649"/>
        <v>-1977.6000000000001</v>
      </c>
      <c r="BJ208" s="6">
        <f t="shared" si="649"/>
        <v>-2036.9280000000001</v>
      </c>
      <c r="BK208" s="6">
        <f t="shared" si="649"/>
        <v>-2036.9280000000001</v>
      </c>
      <c r="BL208" s="6">
        <f t="shared" si="649"/>
        <v>-2036.9280000000001</v>
      </c>
      <c r="BM208" s="6">
        <f t="shared" si="649"/>
        <v>-2036.9280000000001</v>
      </c>
      <c r="BN208" s="6">
        <f t="shared" si="649"/>
        <v>-2036.9280000000001</v>
      </c>
      <c r="BO208" s="6">
        <f t="shared" si="649"/>
        <v>-2036.9280000000001</v>
      </c>
      <c r="BP208" s="6">
        <f t="shared" si="649"/>
        <v>-2036.9280000000001</v>
      </c>
      <c r="BQ208" s="6">
        <f t="shared" si="649"/>
        <v>-2036.9280000000001</v>
      </c>
      <c r="BR208" s="6">
        <f t="shared" si="649"/>
        <v>-2036.9280000000001</v>
      </c>
      <c r="BS208" s="6">
        <f t="shared" si="649"/>
        <v>-2036.9280000000001</v>
      </c>
      <c r="BT208" s="6">
        <f t="shared" si="649"/>
        <v>-2036.9280000000001</v>
      </c>
      <c r="BU208" s="6">
        <f t="shared" si="649"/>
        <v>-2036.9280000000001</v>
      </c>
      <c r="BV208" s="6">
        <f t="shared" si="649"/>
        <v>-2098.0358400000005</v>
      </c>
      <c r="BW208" s="6">
        <f t="shared" si="650"/>
        <v>-2098.0358400000005</v>
      </c>
      <c r="BX208" s="6">
        <f t="shared" si="651"/>
        <v>-2098.0358400000005</v>
      </c>
      <c r="BY208" s="6">
        <f t="shared" si="652"/>
        <v>-2098.0358400000005</v>
      </c>
      <c r="BZ208" s="6">
        <f t="shared" si="653"/>
        <v>-2098.0358400000005</v>
      </c>
      <c r="CA208" s="6">
        <f t="shared" si="654"/>
        <v>-2098.0358400000005</v>
      </c>
      <c r="CB208" s="6">
        <f t="shared" si="655"/>
        <v>-2098.0358400000005</v>
      </c>
      <c r="CC208" s="6">
        <f t="shared" si="656"/>
        <v>-2098.0358400000005</v>
      </c>
      <c r="CD208" s="6">
        <f t="shared" si="657"/>
        <v>-2098.0358400000005</v>
      </c>
      <c r="CE208" s="6">
        <f t="shared" si="658"/>
        <v>-2098.0358400000005</v>
      </c>
      <c r="CF208" s="6">
        <f t="shared" si="659"/>
        <v>-2098.0358400000005</v>
      </c>
      <c r="CG208" s="6">
        <f t="shared" si="660"/>
        <v>-2098.0358400000005</v>
      </c>
      <c r="CH208" s="6">
        <f t="shared" si="661"/>
        <v>-2160.9769152000003</v>
      </c>
      <c r="CI208" s="6">
        <f t="shared" si="662"/>
        <v>-2160.9769152000003</v>
      </c>
      <c r="CJ208" s="6">
        <f t="shared" si="663"/>
        <v>-2160.9769152000003</v>
      </c>
      <c r="CK208" s="6">
        <f t="shared" si="664"/>
        <v>-2160.9769152000003</v>
      </c>
      <c r="CL208" s="6">
        <f t="shared" si="665"/>
        <v>-2160.9769152000003</v>
      </c>
      <c r="CM208" s="6">
        <f t="shared" si="666"/>
        <v>-2160.9769152000003</v>
      </c>
      <c r="CN208" s="6">
        <f t="shared" si="667"/>
        <v>-2160.9769152000003</v>
      </c>
      <c r="CO208" s="6">
        <f t="shared" si="668"/>
        <v>-2160.9769152000003</v>
      </c>
      <c r="CP208" s="6">
        <f t="shared" si="669"/>
        <v>-2160.9769152000003</v>
      </c>
      <c r="CQ208" s="6">
        <f t="shared" si="670"/>
        <v>-2160.9769152000003</v>
      </c>
      <c r="CR208" s="6">
        <f t="shared" si="671"/>
        <v>-2160.9769152000003</v>
      </c>
      <c r="CS208" s="6">
        <f t="shared" si="672"/>
        <v>0</v>
      </c>
      <c r="CT208" s="6">
        <f t="shared" si="673"/>
        <v>0</v>
      </c>
      <c r="CU208" s="6">
        <f t="shared" si="674"/>
        <v>0</v>
      </c>
      <c r="CV208" s="7">
        <f t="shared" si="675"/>
        <v>0</v>
      </c>
    </row>
    <row r="209" spans="1:100" ht="16.8" customHeight="1" outlineLevel="1" collapsed="1" thickBot="1" x14ac:dyDescent="0.35">
      <c r="A209" s="274">
        <f>NPV((1+'Budget New Projetcts'!$C$7)^(1/12)-1,'Cashflow New Projects'!D209:CV209)</f>
        <v>309013.93621374859</v>
      </c>
      <c r="B209" s="5" t="s">
        <v>62</v>
      </c>
      <c r="C209" s="61">
        <f>SUM(D209:DM209)/SUM($D205:DM205)</f>
        <v>0.35119961496878732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f t="shared" si="646"/>
        <v>0</v>
      </c>
      <c r="Q209" s="6">
        <f t="shared" si="647"/>
        <v>0</v>
      </c>
      <c r="R209" s="6">
        <f t="shared" si="648"/>
        <v>0</v>
      </c>
      <c r="S209" s="6">
        <f t="shared" si="676"/>
        <v>0</v>
      </c>
      <c r="T209" s="6">
        <f t="shared" si="649"/>
        <v>0</v>
      </c>
      <c r="U209" s="6">
        <f t="shared" si="649"/>
        <v>0</v>
      </c>
      <c r="V209" s="6">
        <f t="shared" si="649"/>
        <v>0</v>
      </c>
      <c r="W209" s="6">
        <f t="shared" si="649"/>
        <v>0</v>
      </c>
      <c r="X209" s="6">
        <f t="shared" si="649"/>
        <v>0</v>
      </c>
      <c r="Y209" s="6">
        <f t="shared" si="649"/>
        <v>0</v>
      </c>
      <c r="Z209" s="6">
        <f t="shared" si="649"/>
        <v>0</v>
      </c>
      <c r="AA209" s="6">
        <f t="shared" si="649"/>
        <v>0</v>
      </c>
      <c r="AB209" s="6">
        <f t="shared" si="649"/>
        <v>0</v>
      </c>
      <c r="AC209" s="6">
        <f t="shared" si="649"/>
        <v>0</v>
      </c>
      <c r="AD209" s="6">
        <f t="shared" si="649"/>
        <v>0</v>
      </c>
      <c r="AE209" s="6">
        <f t="shared" si="649"/>
        <v>0</v>
      </c>
      <c r="AF209" s="6">
        <f t="shared" si="649"/>
        <v>0</v>
      </c>
      <c r="AG209" s="6">
        <f t="shared" si="649"/>
        <v>0</v>
      </c>
      <c r="AH209" s="6">
        <f t="shared" si="649"/>
        <v>0</v>
      </c>
      <c r="AI209" s="6">
        <f t="shared" si="649"/>
        <v>0</v>
      </c>
      <c r="AJ209" s="6">
        <f t="shared" si="649"/>
        <v>0</v>
      </c>
      <c r="AK209" s="6">
        <f t="shared" si="649"/>
        <v>-765200</v>
      </c>
      <c r="AL209" s="6">
        <f t="shared" si="649"/>
        <v>20880</v>
      </c>
      <c r="AM209" s="6">
        <f t="shared" si="649"/>
        <v>20880</v>
      </c>
      <c r="AN209" s="6">
        <f t="shared" si="649"/>
        <v>20880</v>
      </c>
      <c r="AO209" s="6">
        <f t="shared" si="649"/>
        <v>20880</v>
      </c>
      <c r="AP209" s="6">
        <f t="shared" si="649"/>
        <v>20880</v>
      </c>
      <c r="AQ209" s="6">
        <f t="shared" si="649"/>
        <v>20880</v>
      </c>
      <c r="AR209" s="6">
        <f t="shared" si="649"/>
        <v>20880</v>
      </c>
      <c r="AS209" s="6">
        <f t="shared" si="649"/>
        <v>20880</v>
      </c>
      <c r="AT209" s="6">
        <f t="shared" si="649"/>
        <v>20880</v>
      </c>
      <c r="AU209" s="6">
        <f t="shared" si="649"/>
        <v>20880</v>
      </c>
      <c r="AV209" s="6">
        <f t="shared" si="649"/>
        <v>20880</v>
      </c>
      <c r="AW209" s="6">
        <f t="shared" si="649"/>
        <v>20880</v>
      </c>
      <c r="AX209" s="6">
        <f t="shared" si="649"/>
        <v>21506.400000000001</v>
      </c>
      <c r="AY209" s="6">
        <f t="shared" si="649"/>
        <v>21506.400000000001</v>
      </c>
      <c r="AZ209" s="6">
        <f t="shared" si="649"/>
        <v>21506.400000000001</v>
      </c>
      <c r="BA209" s="6">
        <f t="shared" si="649"/>
        <v>21506.400000000001</v>
      </c>
      <c r="BB209" s="6">
        <f t="shared" si="649"/>
        <v>21506.400000000001</v>
      </c>
      <c r="BC209" s="6">
        <f t="shared" ref="BC209" si="677">AQ183</f>
        <v>21506.400000000001</v>
      </c>
      <c r="BD209" s="6">
        <f t="shared" ref="BD209" si="678">AR183</f>
        <v>21506.400000000001</v>
      </c>
      <c r="BE209" s="6">
        <f t="shared" ref="BE209" si="679">AS183</f>
        <v>21506.400000000001</v>
      </c>
      <c r="BF209" s="6">
        <f t="shared" ref="BF209" si="680">AT183</f>
        <v>21506.400000000001</v>
      </c>
      <c r="BG209" s="6">
        <f t="shared" ref="BG209" si="681">AU183</f>
        <v>21506.400000000001</v>
      </c>
      <c r="BH209" s="6">
        <f t="shared" ref="BH209" si="682">AV183</f>
        <v>21506.400000000001</v>
      </c>
      <c r="BI209" s="6">
        <f t="shared" ref="BI209" si="683">AW183</f>
        <v>21506.400000000001</v>
      </c>
      <c r="BJ209" s="6">
        <f t="shared" ref="BJ209" si="684">AX183</f>
        <v>22151.592000000001</v>
      </c>
      <c r="BK209" s="6">
        <f t="shared" ref="BK209" si="685">AY183</f>
        <v>22151.592000000001</v>
      </c>
      <c r="BL209" s="6">
        <f t="shared" ref="BL209" si="686">AZ183</f>
        <v>22151.592000000001</v>
      </c>
      <c r="BM209" s="6">
        <f t="shared" ref="BM209" si="687">BA183</f>
        <v>22151.592000000001</v>
      </c>
      <c r="BN209" s="6">
        <f t="shared" ref="BN209" si="688">BB183</f>
        <v>22151.592000000001</v>
      </c>
      <c r="BO209" s="6">
        <f t="shared" ref="BO209" si="689">BC183</f>
        <v>22151.592000000001</v>
      </c>
      <c r="BP209" s="6">
        <f t="shared" ref="BP209" si="690">BD183</f>
        <v>22151.592000000001</v>
      </c>
      <c r="BQ209" s="6">
        <f t="shared" ref="BQ209" si="691">BE183</f>
        <v>22151.592000000001</v>
      </c>
      <c r="BR209" s="6">
        <f t="shared" ref="BR209" si="692">BF183</f>
        <v>22151.592000000001</v>
      </c>
      <c r="BS209" s="6">
        <f t="shared" ref="BS209" si="693">BG183</f>
        <v>22151.592000000001</v>
      </c>
      <c r="BT209" s="6">
        <f t="shared" ref="BT209" si="694">BH183</f>
        <v>22151.592000000001</v>
      </c>
      <c r="BU209" s="6">
        <f t="shared" ref="BU209" si="695">BI183</f>
        <v>22151.592000000001</v>
      </c>
      <c r="BV209" s="6">
        <f t="shared" ref="BV209" si="696">BJ183</f>
        <v>22816.139760000002</v>
      </c>
      <c r="BW209" s="6">
        <f t="shared" si="650"/>
        <v>22816.139760000002</v>
      </c>
      <c r="BX209" s="6">
        <f t="shared" si="651"/>
        <v>22816.139760000002</v>
      </c>
      <c r="BY209" s="6">
        <f t="shared" si="652"/>
        <v>22816.139760000002</v>
      </c>
      <c r="BZ209" s="6">
        <f t="shared" si="653"/>
        <v>22816.139760000002</v>
      </c>
      <c r="CA209" s="6">
        <f t="shared" si="654"/>
        <v>22816.139760000002</v>
      </c>
      <c r="CB209" s="6">
        <f t="shared" si="655"/>
        <v>22816.139760000002</v>
      </c>
      <c r="CC209" s="6">
        <f t="shared" si="656"/>
        <v>22816.139760000002</v>
      </c>
      <c r="CD209" s="6">
        <f t="shared" si="657"/>
        <v>22816.139760000002</v>
      </c>
      <c r="CE209" s="6">
        <f t="shared" si="658"/>
        <v>22816.139760000002</v>
      </c>
      <c r="CF209" s="6">
        <f t="shared" si="659"/>
        <v>22816.139760000002</v>
      </c>
      <c r="CG209" s="6">
        <f t="shared" si="660"/>
        <v>22816.139760000002</v>
      </c>
      <c r="CH209" s="6">
        <f t="shared" si="661"/>
        <v>23500.623952800004</v>
      </c>
      <c r="CI209" s="6">
        <f t="shared" si="662"/>
        <v>23500.623952800004</v>
      </c>
      <c r="CJ209" s="6">
        <f t="shared" si="663"/>
        <v>23500.623952800004</v>
      </c>
      <c r="CK209" s="6">
        <f t="shared" si="664"/>
        <v>23500.623952800004</v>
      </c>
      <c r="CL209" s="6">
        <f t="shared" si="665"/>
        <v>23500.623952800004</v>
      </c>
      <c r="CM209" s="6">
        <f t="shared" si="666"/>
        <v>23500.623952800004</v>
      </c>
      <c r="CN209" s="6">
        <f t="shared" si="667"/>
        <v>23500.623952800004</v>
      </c>
      <c r="CO209" s="6">
        <f t="shared" si="668"/>
        <v>23500.623952800004</v>
      </c>
      <c r="CP209" s="6">
        <f t="shared" si="669"/>
        <v>23500.623952800004</v>
      </c>
      <c r="CQ209" s="6">
        <f t="shared" si="670"/>
        <v>23500.623952800004</v>
      </c>
      <c r="CR209" s="6">
        <f t="shared" si="671"/>
        <v>23500.623952800004</v>
      </c>
      <c r="CS209" s="6">
        <f t="shared" si="672"/>
        <v>0</v>
      </c>
      <c r="CT209" s="6">
        <f t="shared" si="673"/>
        <v>0</v>
      </c>
      <c r="CU209" s="6">
        <f t="shared" si="674"/>
        <v>0</v>
      </c>
      <c r="CV209" s="7">
        <f t="shared" si="675"/>
        <v>0</v>
      </c>
    </row>
    <row r="210" spans="1:100" ht="16.8" customHeight="1" outlineLevel="1" thickBot="1" x14ac:dyDescent="0.35">
      <c r="A210" s="274"/>
      <c r="B210" s="227" t="s">
        <v>136</v>
      </c>
      <c r="C210" s="228"/>
      <c r="D210" s="228" t="s">
        <v>63</v>
      </c>
      <c r="E210" s="229">
        <v>43831</v>
      </c>
      <c r="F210" s="229">
        <v>43862</v>
      </c>
      <c r="G210" s="229">
        <v>43891</v>
      </c>
      <c r="H210" s="229">
        <v>43922</v>
      </c>
      <c r="I210" s="229">
        <v>43952</v>
      </c>
      <c r="J210" s="229">
        <v>43983</v>
      </c>
      <c r="K210" s="229">
        <v>44013</v>
      </c>
      <c r="L210" s="229">
        <v>44044</v>
      </c>
      <c r="M210" s="229">
        <v>44075</v>
      </c>
      <c r="N210" s="229">
        <v>44105</v>
      </c>
      <c r="O210" s="229">
        <v>44136</v>
      </c>
      <c r="P210" s="229">
        <v>44166</v>
      </c>
      <c r="Q210" s="229">
        <v>44197</v>
      </c>
      <c r="R210" s="229">
        <v>44228</v>
      </c>
      <c r="S210" s="229">
        <v>44256</v>
      </c>
      <c r="T210" s="229">
        <v>44287</v>
      </c>
      <c r="U210" s="229">
        <v>44317</v>
      </c>
      <c r="V210" s="229">
        <v>44348</v>
      </c>
      <c r="W210" s="229">
        <v>44378</v>
      </c>
      <c r="X210" s="229">
        <v>44409</v>
      </c>
      <c r="Y210" s="229">
        <v>44440</v>
      </c>
      <c r="Z210" s="229">
        <v>44470</v>
      </c>
      <c r="AA210" s="229">
        <v>44501</v>
      </c>
      <c r="AB210" s="229">
        <v>44531</v>
      </c>
      <c r="AC210" s="229">
        <v>44562</v>
      </c>
      <c r="AD210" s="229">
        <v>44593</v>
      </c>
      <c r="AE210" s="229">
        <v>44621</v>
      </c>
      <c r="AF210" s="229">
        <v>44652</v>
      </c>
      <c r="AG210" s="229">
        <v>44682</v>
      </c>
      <c r="AH210" s="229">
        <v>44713</v>
      </c>
      <c r="AI210" s="229">
        <v>44743</v>
      </c>
      <c r="AJ210" s="229">
        <v>44774</v>
      </c>
      <c r="AK210" s="229">
        <v>44805</v>
      </c>
      <c r="AL210" s="229">
        <v>44835</v>
      </c>
      <c r="AM210" s="229">
        <v>44866</v>
      </c>
      <c r="AN210" s="229">
        <v>44896</v>
      </c>
      <c r="AO210" s="229">
        <v>44927</v>
      </c>
      <c r="AP210" s="229">
        <v>44958</v>
      </c>
      <c r="AQ210" s="229">
        <v>44986</v>
      </c>
      <c r="AR210" s="229">
        <v>45017</v>
      </c>
      <c r="AS210" s="229">
        <v>45047</v>
      </c>
      <c r="AT210" s="229">
        <v>45078</v>
      </c>
      <c r="AU210" s="229">
        <v>45108</v>
      </c>
      <c r="AV210" s="229">
        <v>45139</v>
      </c>
      <c r="AW210" s="229">
        <v>45170</v>
      </c>
      <c r="AX210" s="229">
        <v>45200</v>
      </c>
      <c r="AY210" s="229">
        <v>45231</v>
      </c>
      <c r="AZ210" s="229">
        <v>45261</v>
      </c>
      <c r="BA210" s="229">
        <v>45292</v>
      </c>
      <c r="BB210" s="229">
        <v>45323</v>
      </c>
      <c r="BC210" s="229">
        <v>45352</v>
      </c>
      <c r="BD210" s="229">
        <v>45383</v>
      </c>
      <c r="BE210" s="229">
        <v>45413</v>
      </c>
      <c r="BF210" s="229">
        <v>45444</v>
      </c>
      <c r="BG210" s="229">
        <v>45474</v>
      </c>
      <c r="BH210" s="229">
        <v>45505</v>
      </c>
      <c r="BI210" s="229">
        <v>45536</v>
      </c>
      <c r="BJ210" s="229">
        <v>45566</v>
      </c>
      <c r="BK210" s="229">
        <v>45597</v>
      </c>
      <c r="BL210" s="229">
        <v>45627</v>
      </c>
      <c r="BM210" s="229">
        <v>45658</v>
      </c>
      <c r="BN210" s="229">
        <v>45689</v>
      </c>
      <c r="BO210" s="229">
        <v>45717</v>
      </c>
      <c r="BP210" s="229">
        <v>45748</v>
      </c>
      <c r="BQ210" s="229">
        <v>45778</v>
      </c>
      <c r="BR210" s="229">
        <v>45809</v>
      </c>
      <c r="BS210" s="229">
        <v>45839</v>
      </c>
      <c r="BT210" s="229">
        <v>45870</v>
      </c>
      <c r="BU210" s="229">
        <v>45901</v>
      </c>
      <c r="BV210" s="229">
        <v>45931</v>
      </c>
      <c r="BW210" s="229">
        <v>45962</v>
      </c>
      <c r="BX210" s="229">
        <v>45992</v>
      </c>
      <c r="BY210" s="229">
        <v>46023</v>
      </c>
      <c r="BZ210" s="229">
        <v>46054</v>
      </c>
      <c r="CA210" s="229">
        <v>46082</v>
      </c>
      <c r="CB210" s="229">
        <v>46113</v>
      </c>
      <c r="CC210" s="229">
        <v>46143</v>
      </c>
      <c r="CD210" s="229">
        <v>46174</v>
      </c>
      <c r="CE210" s="229">
        <v>46204</v>
      </c>
      <c r="CF210" s="229">
        <v>46235</v>
      </c>
      <c r="CG210" s="229">
        <v>46266</v>
      </c>
      <c r="CH210" s="229">
        <v>46296</v>
      </c>
      <c r="CI210" s="229">
        <v>46327</v>
      </c>
      <c r="CJ210" s="229">
        <v>46357</v>
      </c>
      <c r="CK210" s="229">
        <v>46388</v>
      </c>
      <c r="CL210" s="229">
        <v>46419</v>
      </c>
      <c r="CM210" s="229">
        <v>46447</v>
      </c>
      <c r="CN210" s="229">
        <v>46478</v>
      </c>
      <c r="CO210" s="229">
        <v>46508</v>
      </c>
      <c r="CP210" s="229">
        <v>46539</v>
      </c>
      <c r="CQ210" s="229">
        <v>46569</v>
      </c>
      <c r="CR210" s="229">
        <v>46600</v>
      </c>
      <c r="CS210" s="229">
        <v>46631</v>
      </c>
      <c r="CT210" s="229">
        <v>46661</v>
      </c>
      <c r="CU210" s="229">
        <v>46692</v>
      </c>
      <c r="CV210" s="249">
        <v>46722</v>
      </c>
    </row>
    <row r="211" spans="1:100" ht="16.8" customHeight="1" outlineLevel="1" x14ac:dyDescent="0.3">
      <c r="A211" s="274"/>
      <c r="B211" s="2" t="s">
        <v>58</v>
      </c>
      <c r="C211" s="61">
        <f>SUM(D211:DM211)/SUM($D211:DM211)</f>
        <v>1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f>M205</f>
        <v>0</v>
      </c>
      <c r="Q211" s="6">
        <f t="shared" ref="Q211:Q215" si="697">N205</f>
        <v>0</v>
      </c>
      <c r="R211" s="6">
        <f t="shared" ref="R211:R215" si="698">O205</f>
        <v>0</v>
      </c>
      <c r="S211" s="6">
        <f>G185</f>
        <v>0</v>
      </c>
      <c r="T211" s="6">
        <f t="shared" ref="T211:BV215" si="699">H185</f>
        <v>0</v>
      </c>
      <c r="U211" s="6">
        <f t="shared" si="699"/>
        <v>0</v>
      </c>
      <c r="V211" s="6">
        <f t="shared" si="699"/>
        <v>0</v>
      </c>
      <c r="W211" s="6">
        <f t="shared" si="699"/>
        <v>0</v>
      </c>
      <c r="X211" s="6">
        <f t="shared" si="699"/>
        <v>0</v>
      </c>
      <c r="Y211" s="6">
        <f t="shared" si="699"/>
        <v>0</v>
      </c>
      <c r="Z211" s="6">
        <f t="shared" si="699"/>
        <v>0</v>
      </c>
      <c r="AA211" s="6">
        <f t="shared" si="699"/>
        <v>0</v>
      </c>
      <c r="AB211" s="6">
        <f t="shared" si="699"/>
        <v>0</v>
      </c>
      <c r="AC211" s="6">
        <f t="shared" si="699"/>
        <v>0</v>
      </c>
      <c r="AD211" s="6">
        <f t="shared" si="699"/>
        <v>0</v>
      </c>
      <c r="AE211" s="6">
        <f t="shared" si="699"/>
        <v>0</v>
      </c>
      <c r="AF211" s="6">
        <f t="shared" si="699"/>
        <v>0</v>
      </c>
      <c r="AG211" s="6">
        <f t="shared" si="699"/>
        <v>0</v>
      </c>
      <c r="AH211" s="6">
        <f t="shared" si="699"/>
        <v>0</v>
      </c>
      <c r="AI211" s="6">
        <f t="shared" si="699"/>
        <v>0</v>
      </c>
      <c r="AJ211" s="6">
        <f t="shared" si="699"/>
        <v>0</v>
      </c>
      <c r="AK211" s="6">
        <f t="shared" si="699"/>
        <v>0</v>
      </c>
      <c r="AL211" s="6">
        <f t="shared" si="699"/>
        <v>0</v>
      </c>
      <c r="AM211" s="6">
        <f t="shared" si="699"/>
        <v>0</v>
      </c>
      <c r="AN211" s="6">
        <f t="shared" si="699"/>
        <v>40000</v>
      </c>
      <c r="AO211" s="6">
        <f t="shared" si="699"/>
        <v>24000</v>
      </c>
      <c r="AP211" s="6">
        <f t="shared" si="699"/>
        <v>24000</v>
      </c>
      <c r="AQ211" s="6">
        <f t="shared" si="699"/>
        <v>24000</v>
      </c>
      <c r="AR211" s="6">
        <f t="shared" si="699"/>
        <v>24000</v>
      </c>
      <c r="AS211" s="6">
        <f t="shared" si="699"/>
        <v>24000</v>
      </c>
      <c r="AT211" s="6">
        <f t="shared" si="699"/>
        <v>24000</v>
      </c>
      <c r="AU211" s="6">
        <f t="shared" si="699"/>
        <v>24000</v>
      </c>
      <c r="AV211" s="6">
        <f t="shared" si="699"/>
        <v>24000</v>
      </c>
      <c r="AW211" s="6">
        <f t="shared" si="699"/>
        <v>24000</v>
      </c>
      <c r="AX211" s="6">
        <f t="shared" si="699"/>
        <v>24000</v>
      </c>
      <c r="AY211" s="6">
        <f t="shared" si="699"/>
        <v>24000</v>
      </c>
      <c r="AZ211" s="6">
        <f t="shared" si="699"/>
        <v>24000</v>
      </c>
      <c r="BA211" s="6">
        <f t="shared" si="699"/>
        <v>24720</v>
      </c>
      <c r="BB211" s="6">
        <f t="shared" si="699"/>
        <v>24720</v>
      </c>
      <c r="BC211" s="6">
        <f t="shared" si="699"/>
        <v>24720</v>
      </c>
      <c r="BD211" s="6">
        <f t="shared" si="699"/>
        <v>24720</v>
      </c>
      <c r="BE211" s="6">
        <f t="shared" si="699"/>
        <v>24720</v>
      </c>
      <c r="BF211" s="6">
        <f t="shared" si="699"/>
        <v>24720</v>
      </c>
      <c r="BG211" s="6">
        <f t="shared" si="699"/>
        <v>24720</v>
      </c>
      <c r="BH211" s="6">
        <f t="shared" si="699"/>
        <v>24720</v>
      </c>
      <c r="BI211" s="6">
        <f t="shared" si="699"/>
        <v>24720</v>
      </c>
      <c r="BJ211" s="6">
        <f t="shared" si="699"/>
        <v>24720</v>
      </c>
      <c r="BK211" s="6">
        <f t="shared" si="699"/>
        <v>24720</v>
      </c>
      <c r="BL211" s="6">
        <f t="shared" si="699"/>
        <v>24720</v>
      </c>
      <c r="BM211" s="6">
        <f t="shared" si="699"/>
        <v>25461.600000000002</v>
      </c>
      <c r="BN211" s="6">
        <f t="shared" si="699"/>
        <v>25461.600000000002</v>
      </c>
      <c r="BO211" s="6">
        <f t="shared" si="699"/>
        <v>25461.600000000002</v>
      </c>
      <c r="BP211" s="6">
        <f t="shared" si="699"/>
        <v>25461.600000000002</v>
      </c>
      <c r="BQ211" s="6">
        <f t="shared" si="699"/>
        <v>25461.600000000002</v>
      </c>
      <c r="BR211" s="6">
        <f t="shared" si="699"/>
        <v>25461.600000000002</v>
      </c>
      <c r="BS211" s="6">
        <f t="shared" si="699"/>
        <v>25461.600000000002</v>
      </c>
      <c r="BT211" s="6">
        <f t="shared" si="699"/>
        <v>25461.600000000002</v>
      </c>
      <c r="BU211" s="6">
        <f t="shared" si="699"/>
        <v>25461.600000000002</v>
      </c>
      <c r="BV211" s="6">
        <f t="shared" si="699"/>
        <v>25461.600000000002</v>
      </c>
      <c r="BW211" s="6">
        <f t="shared" ref="BW211:BW215" si="700">BK185</f>
        <v>25461.600000000002</v>
      </c>
      <c r="BX211" s="6">
        <f t="shared" ref="BX211:BX215" si="701">BL185</f>
        <v>25461.600000000002</v>
      </c>
      <c r="BY211" s="6">
        <f t="shared" ref="BY211:BY215" si="702">BM185</f>
        <v>26225.448000000004</v>
      </c>
      <c r="BZ211" s="6">
        <f t="shared" ref="BZ211:BZ215" si="703">BN185</f>
        <v>26225.448000000004</v>
      </c>
      <c r="CA211" s="6">
        <f t="shared" ref="CA211:CA215" si="704">BO185</f>
        <v>26225.448000000004</v>
      </c>
      <c r="CB211" s="6">
        <f t="shared" ref="CB211:CB215" si="705">BP185</f>
        <v>26225.448000000004</v>
      </c>
      <c r="CC211" s="6">
        <f t="shared" ref="CC211:CC215" si="706">BQ185</f>
        <v>26225.448000000004</v>
      </c>
      <c r="CD211" s="6">
        <f t="shared" ref="CD211:CD215" si="707">BR185</f>
        <v>26225.448000000004</v>
      </c>
      <c r="CE211" s="6">
        <f t="shared" ref="CE211:CE215" si="708">BS185</f>
        <v>26225.448000000004</v>
      </c>
      <c r="CF211" s="6">
        <f t="shared" ref="CF211:CF215" si="709">BT185</f>
        <v>26225.448000000004</v>
      </c>
      <c r="CG211" s="6">
        <f t="shared" ref="CG211:CG215" si="710">BU185</f>
        <v>26225.448000000004</v>
      </c>
      <c r="CH211" s="6">
        <f t="shared" ref="CH211:CH215" si="711">BV185</f>
        <v>26225.448000000004</v>
      </c>
      <c r="CI211" s="6">
        <f t="shared" ref="CI211:CI215" si="712">BW185</f>
        <v>26225.448000000004</v>
      </c>
      <c r="CJ211" s="6">
        <f t="shared" ref="CJ211:CJ215" si="713">BX185</f>
        <v>26225.448000000004</v>
      </c>
      <c r="CK211" s="6">
        <f t="shared" ref="CK211:CK215" si="714">BY185</f>
        <v>27012.211440000006</v>
      </c>
      <c r="CL211" s="6">
        <f t="shared" ref="CL211:CL215" si="715">BZ185</f>
        <v>27012.211440000006</v>
      </c>
      <c r="CM211" s="6">
        <f t="shared" ref="CM211:CM215" si="716">CA185</f>
        <v>27012.211440000006</v>
      </c>
      <c r="CN211" s="6">
        <f t="shared" ref="CN211:CN215" si="717">CB185</f>
        <v>27012.211440000006</v>
      </c>
      <c r="CO211" s="6">
        <f t="shared" ref="CO211:CO215" si="718">CC185</f>
        <v>27012.211440000006</v>
      </c>
      <c r="CP211" s="6">
        <f t="shared" ref="CP211:CP215" si="719">CD185</f>
        <v>27012.211440000006</v>
      </c>
      <c r="CQ211" s="6">
        <f t="shared" ref="CQ211:CQ215" si="720">CE185</f>
        <v>27012.211440000006</v>
      </c>
      <c r="CR211" s="6">
        <f t="shared" ref="CR211:CR215" si="721">CF185</f>
        <v>27012.211440000006</v>
      </c>
      <c r="CS211" s="6">
        <f t="shared" ref="CS211:CS215" si="722">CG185</f>
        <v>27012.211440000006</v>
      </c>
      <c r="CT211" s="6">
        <f t="shared" ref="CT211:CT215" si="723">CH185</f>
        <v>27012.211440000006</v>
      </c>
      <c r="CU211" s="6">
        <f t="shared" ref="CU211:CU215" si="724">CI185</f>
        <v>27012.211440000006</v>
      </c>
      <c r="CV211" s="7">
        <f t="shared" ref="CV211:CV215" si="725">CJ185</f>
        <v>0</v>
      </c>
    </row>
    <row r="212" spans="1:100" ht="16.8" customHeight="1" outlineLevel="1" x14ac:dyDescent="0.3">
      <c r="A212" s="274"/>
      <c r="B212" s="5" t="s">
        <v>59</v>
      </c>
      <c r="C212" s="61">
        <f>SUM(D212:DM212)/SUM($D211:DM211)</f>
        <v>-0.51880038503121273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f t="shared" ref="P212:P215" si="726">M206</f>
        <v>0</v>
      </c>
      <c r="Q212" s="6">
        <f t="shared" si="697"/>
        <v>0</v>
      </c>
      <c r="R212" s="6">
        <f t="shared" si="698"/>
        <v>0</v>
      </c>
      <c r="S212" s="6">
        <f t="shared" ref="S212:S215" si="727">G186</f>
        <v>0</v>
      </c>
      <c r="T212" s="6">
        <f t="shared" si="699"/>
        <v>0</v>
      </c>
      <c r="U212" s="6">
        <f t="shared" si="699"/>
        <v>0</v>
      </c>
      <c r="V212" s="6">
        <f t="shared" si="699"/>
        <v>0</v>
      </c>
      <c r="W212" s="6">
        <f t="shared" si="699"/>
        <v>0</v>
      </c>
      <c r="X212" s="6">
        <f t="shared" si="699"/>
        <v>0</v>
      </c>
      <c r="Y212" s="6">
        <f t="shared" si="699"/>
        <v>0</v>
      </c>
      <c r="Z212" s="6">
        <f t="shared" si="699"/>
        <v>0</v>
      </c>
      <c r="AA212" s="6">
        <f t="shared" si="699"/>
        <v>0</v>
      </c>
      <c r="AB212" s="6">
        <f t="shared" si="699"/>
        <v>0</v>
      </c>
      <c r="AC212" s="6">
        <f t="shared" si="699"/>
        <v>0</v>
      </c>
      <c r="AD212" s="6">
        <f t="shared" si="699"/>
        <v>0</v>
      </c>
      <c r="AE212" s="6">
        <f t="shared" si="699"/>
        <v>0</v>
      </c>
      <c r="AF212" s="6">
        <f t="shared" si="699"/>
        <v>0</v>
      </c>
      <c r="AG212" s="6">
        <f t="shared" si="699"/>
        <v>0</v>
      </c>
      <c r="AH212" s="6">
        <f t="shared" si="699"/>
        <v>0</v>
      </c>
      <c r="AI212" s="6">
        <f t="shared" si="699"/>
        <v>0</v>
      </c>
      <c r="AJ212" s="6">
        <f t="shared" si="699"/>
        <v>0</v>
      </c>
      <c r="AK212" s="6">
        <f t="shared" si="699"/>
        <v>0</v>
      </c>
      <c r="AL212" s="6">
        <f t="shared" si="699"/>
        <v>0</v>
      </c>
      <c r="AM212" s="6">
        <f t="shared" si="699"/>
        <v>0</v>
      </c>
      <c r="AN212" s="6">
        <f t="shared" si="699"/>
        <v>-800000</v>
      </c>
      <c r="AO212" s="6">
        <f t="shared" si="699"/>
        <v>0</v>
      </c>
      <c r="AP212" s="6">
        <f t="shared" si="699"/>
        <v>0</v>
      </c>
      <c r="AQ212" s="6">
        <f t="shared" si="699"/>
        <v>0</v>
      </c>
      <c r="AR212" s="6">
        <f t="shared" si="699"/>
        <v>0</v>
      </c>
      <c r="AS212" s="6">
        <f t="shared" si="699"/>
        <v>0</v>
      </c>
      <c r="AT212" s="6">
        <f t="shared" si="699"/>
        <v>0</v>
      </c>
      <c r="AU212" s="6">
        <f t="shared" si="699"/>
        <v>0</v>
      </c>
      <c r="AV212" s="6">
        <f t="shared" si="699"/>
        <v>0</v>
      </c>
      <c r="AW212" s="6">
        <f t="shared" si="699"/>
        <v>0</v>
      </c>
      <c r="AX212" s="6">
        <f t="shared" si="699"/>
        <v>0</v>
      </c>
      <c r="AY212" s="6">
        <f t="shared" si="699"/>
        <v>0</v>
      </c>
      <c r="AZ212" s="6">
        <f t="shared" si="699"/>
        <v>0</v>
      </c>
      <c r="BA212" s="6">
        <f t="shared" si="699"/>
        <v>0</v>
      </c>
      <c r="BB212" s="6">
        <f t="shared" si="699"/>
        <v>0</v>
      </c>
      <c r="BC212" s="6">
        <f t="shared" si="699"/>
        <v>0</v>
      </c>
      <c r="BD212" s="6">
        <f t="shared" si="699"/>
        <v>0</v>
      </c>
      <c r="BE212" s="6">
        <f t="shared" si="699"/>
        <v>0</v>
      </c>
      <c r="BF212" s="6">
        <f t="shared" si="699"/>
        <v>0</v>
      </c>
      <c r="BG212" s="6">
        <f t="shared" si="699"/>
        <v>0</v>
      </c>
      <c r="BH212" s="6">
        <f t="shared" si="699"/>
        <v>0</v>
      </c>
      <c r="BI212" s="6">
        <f t="shared" si="699"/>
        <v>0</v>
      </c>
      <c r="BJ212" s="6">
        <f t="shared" si="699"/>
        <v>0</v>
      </c>
      <c r="BK212" s="6">
        <f t="shared" si="699"/>
        <v>0</v>
      </c>
      <c r="BL212" s="6">
        <f t="shared" si="699"/>
        <v>0</v>
      </c>
      <c r="BM212" s="6">
        <f t="shared" si="699"/>
        <v>0</v>
      </c>
      <c r="BN212" s="6">
        <f t="shared" si="699"/>
        <v>0</v>
      </c>
      <c r="BO212" s="6">
        <f t="shared" si="699"/>
        <v>0</v>
      </c>
      <c r="BP212" s="6">
        <f t="shared" si="699"/>
        <v>0</v>
      </c>
      <c r="BQ212" s="6">
        <f t="shared" si="699"/>
        <v>0</v>
      </c>
      <c r="BR212" s="6">
        <f t="shared" si="699"/>
        <v>0</v>
      </c>
      <c r="BS212" s="6">
        <f t="shared" si="699"/>
        <v>0</v>
      </c>
      <c r="BT212" s="6">
        <f t="shared" si="699"/>
        <v>0</v>
      </c>
      <c r="BU212" s="6">
        <f t="shared" si="699"/>
        <v>0</v>
      </c>
      <c r="BV212" s="6">
        <f t="shared" si="699"/>
        <v>0</v>
      </c>
      <c r="BW212" s="6">
        <f t="shared" si="700"/>
        <v>0</v>
      </c>
      <c r="BX212" s="6">
        <f t="shared" si="701"/>
        <v>0</v>
      </c>
      <c r="BY212" s="6">
        <f t="shared" si="702"/>
        <v>0</v>
      </c>
      <c r="BZ212" s="6">
        <f t="shared" si="703"/>
        <v>0</v>
      </c>
      <c r="CA212" s="6">
        <f t="shared" si="704"/>
        <v>0</v>
      </c>
      <c r="CB212" s="6">
        <f t="shared" si="705"/>
        <v>0</v>
      </c>
      <c r="CC212" s="6">
        <f t="shared" si="706"/>
        <v>0</v>
      </c>
      <c r="CD212" s="6">
        <f t="shared" si="707"/>
        <v>0</v>
      </c>
      <c r="CE212" s="6">
        <f t="shared" si="708"/>
        <v>0</v>
      </c>
      <c r="CF212" s="6">
        <f t="shared" si="709"/>
        <v>0</v>
      </c>
      <c r="CG212" s="6">
        <f t="shared" si="710"/>
        <v>0</v>
      </c>
      <c r="CH212" s="6">
        <f t="shared" si="711"/>
        <v>0</v>
      </c>
      <c r="CI212" s="6">
        <f t="shared" si="712"/>
        <v>0</v>
      </c>
      <c r="CJ212" s="6">
        <f t="shared" si="713"/>
        <v>0</v>
      </c>
      <c r="CK212" s="6">
        <f t="shared" si="714"/>
        <v>0</v>
      </c>
      <c r="CL212" s="6">
        <f t="shared" si="715"/>
        <v>0</v>
      </c>
      <c r="CM212" s="6">
        <f t="shared" si="716"/>
        <v>0</v>
      </c>
      <c r="CN212" s="6">
        <f t="shared" si="717"/>
        <v>0</v>
      </c>
      <c r="CO212" s="6">
        <f t="shared" si="718"/>
        <v>0</v>
      </c>
      <c r="CP212" s="6">
        <f t="shared" si="719"/>
        <v>0</v>
      </c>
      <c r="CQ212" s="6">
        <f t="shared" si="720"/>
        <v>0</v>
      </c>
      <c r="CR212" s="6">
        <f t="shared" si="721"/>
        <v>0</v>
      </c>
      <c r="CS212" s="6">
        <f t="shared" si="722"/>
        <v>0</v>
      </c>
      <c r="CT212" s="6">
        <f t="shared" si="723"/>
        <v>0</v>
      </c>
      <c r="CU212" s="6">
        <f t="shared" si="724"/>
        <v>0</v>
      </c>
      <c r="CV212" s="7">
        <f t="shared" si="725"/>
        <v>0</v>
      </c>
    </row>
    <row r="213" spans="1:100" ht="16.8" customHeight="1" outlineLevel="1" x14ac:dyDescent="0.3">
      <c r="A213" s="274"/>
      <c r="B213" s="5" t="s">
        <v>60</v>
      </c>
      <c r="C213" s="61">
        <f>SUM(D213:DM213)/SUM($D211:DM211)</f>
        <v>-5.0000000000000044E-2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f t="shared" si="726"/>
        <v>0</v>
      </c>
      <c r="Q213" s="6">
        <f t="shared" si="697"/>
        <v>0</v>
      </c>
      <c r="R213" s="6">
        <f t="shared" si="698"/>
        <v>0</v>
      </c>
      <c r="S213" s="6">
        <f t="shared" si="727"/>
        <v>0</v>
      </c>
      <c r="T213" s="6">
        <f t="shared" si="699"/>
        <v>0</v>
      </c>
      <c r="U213" s="6">
        <f t="shared" si="699"/>
        <v>0</v>
      </c>
      <c r="V213" s="6">
        <f t="shared" si="699"/>
        <v>0</v>
      </c>
      <c r="W213" s="6">
        <f t="shared" si="699"/>
        <v>0</v>
      </c>
      <c r="X213" s="6">
        <f t="shared" si="699"/>
        <v>0</v>
      </c>
      <c r="Y213" s="6">
        <f t="shared" si="699"/>
        <v>0</v>
      </c>
      <c r="Z213" s="6">
        <f t="shared" si="699"/>
        <v>0</v>
      </c>
      <c r="AA213" s="6">
        <f t="shared" si="699"/>
        <v>0</v>
      </c>
      <c r="AB213" s="6">
        <f t="shared" si="699"/>
        <v>0</v>
      </c>
      <c r="AC213" s="6">
        <f t="shared" si="699"/>
        <v>0</v>
      </c>
      <c r="AD213" s="6">
        <f t="shared" si="699"/>
        <v>0</v>
      </c>
      <c r="AE213" s="6">
        <f t="shared" si="699"/>
        <v>0</v>
      </c>
      <c r="AF213" s="6">
        <f t="shared" si="699"/>
        <v>0</v>
      </c>
      <c r="AG213" s="6">
        <f t="shared" si="699"/>
        <v>0</v>
      </c>
      <c r="AH213" s="6">
        <f t="shared" si="699"/>
        <v>0</v>
      </c>
      <c r="AI213" s="6">
        <f t="shared" si="699"/>
        <v>0</v>
      </c>
      <c r="AJ213" s="6">
        <f t="shared" si="699"/>
        <v>0</v>
      </c>
      <c r="AK213" s="6">
        <f t="shared" si="699"/>
        <v>0</v>
      </c>
      <c r="AL213" s="6">
        <f t="shared" si="699"/>
        <v>0</v>
      </c>
      <c r="AM213" s="6">
        <f t="shared" si="699"/>
        <v>0</v>
      </c>
      <c r="AN213" s="6">
        <f t="shared" si="699"/>
        <v>-2000</v>
      </c>
      <c r="AO213" s="6">
        <f t="shared" si="699"/>
        <v>-1200</v>
      </c>
      <c r="AP213" s="6">
        <f t="shared" si="699"/>
        <v>-1200</v>
      </c>
      <c r="AQ213" s="6">
        <f t="shared" si="699"/>
        <v>-1200</v>
      </c>
      <c r="AR213" s="6">
        <f t="shared" si="699"/>
        <v>-1200</v>
      </c>
      <c r="AS213" s="6">
        <f t="shared" si="699"/>
        <v>-1200</v>
      </c>
      <c r="AT213" s="6">
        <f t="shared" si="699"/>
        <v>-1200</v>
      </c>
      <c r="AU213" s="6">
        <f t="shared" si="699"/>
        <v>-1200</v>
      </c>
      <c r="AV213" s="6">
        <f t="shared" si="699"/>
        <v>-1200</v>
      </c>
      <c r="AW213" s="6">
        <f t="shared" si="699"/>
        <v>-1200</v>
      </c>
      <c r="AX213" s="6">
        <f t="shared" si="699"/>
        <v>-1200</v>
      </c>
      <c r="AY213" s="6">
        <f t="shared" si="699"/>
        <v>-1200</v>
      </c>
      <c r="AZ213" s="6">
        <f t="shared" si="699"/>
        <v>-1200</v>
      </c>
      <c r="BA213" s="6">
        <f t="shared" si="699"/>
        <v>-1236</v>
      </c>
      <c r="BB213" s="6">
        <f t="shared" si="699"/>
        <v>-1236</v>
      </c>
      <c r="BC213" s="6">
        <f t="shared" si="699"/>
        <v>-1236</v>
      </c>
      <c r="BD213" s="6">
        <f t="shared" si="699"/>
        <v>-1236</v>
      </c>
      <c r="BE213" s="6">
        <f t="shared" si="699"/>
        <v>-1236</v>
      </c>
      <c r="BF213" s="6">
        <f t="shared" si="699"/>
        <v>-1236</v>
      </c>
      <c r="BG213" s="6">
        <f t="shared" si="699"/>
        <v>-1236</v>
      </c>
      <c r="BH213" s="6">
        <f t="shared" si="699"/>
        <v>-1236</v>
      </c>
      <c r="BI213" s="6">
        <f t="shared" si="699"/>
        <v>-1236</v>
      </c>
      <c r="BJ213" s="6">
        <f t="shared" si="699"/>
        <v>-1236</v>
      </c>
      <c r="BK213" s="6">
        <f t="shared" si="699"/>
        <v>-1236</v>
      </c>
      <c r="BL213" s="6">
        <f t="shared" si="699"/>
        <v>-1236</v>
      </c>
      <c r="BM213" s="6">
        <f t="shared" si="699"/>
        <v>-1273.0800000000002</v>
      </c>
      <c r="BN213" s="6">
        <f t="shared" si="699"/>
        <v>-1273.0800000000002</v>
      </c>
      <c r="BO213" s="6">
        <f t="shared" si="699"/>
        <v>-1273.0800000000002</v>
      </c>
      <c r="BP213" s="6">
        <f t="shared" si="699"/>
        <v>-1273.0800000000002</v>
      </c>
      <c r="BQ213" s="6">
        <f t="shared" si="699"/>
        <v>-1273.0800000000002</v>
      </c>
      <c r="BR213" s="6">
        <f t="shared" si="699"/>
        <v>-1273.0800000000002</v>
      </c>
      <c r="BS213" s="6">
        <f t="shared" si="699"/>
        <v>-1273.0800000000002</v>
      </c>
      <c r="BT213" s="6">
        <f t="shared" si="699"/>
        <v>-1273.0800000000002</v>
      </c>
      <c r="BU213" s="6">
        <f t="shared" si="699"/>
        <v>-1273.0800000000002</v>
      </c>
      <c r="BV213" s="6">
        <f t="shared" si="699"/>
        <v>-1273.0800000000002</v>
      </c>
      <c r="BW213" s="6">
        <f t="shared" si="700"/>
        <v>-1273.0800000000002</v>
      </c>
      <c r="BX213" s="6">
        <f t="shared" si="701"/>
        <v>-1273.0800000000002</v>
      </c>
      <c r="BY213" s="6">
        <f t="shared" si="702"/>
        <v>-1311.2724000000003</v>
      </c>
      <c r="BZ213" s="6">
        <f t="shared" si="703"/>
        <v>-1311.2724000000003</v>
      </c>
      <c r="CA213" s="6">
        <f t="shared" si="704"/>
        <v>-1311.2724000000003</v>
      </c>
      <c r="CB213" s="6">
        <f t="shared" si="705"/>
        <v>-1311.2724000000003</v>
      </c>
      <c r="CC213" s="6">
        <f t="shared" si="706"/>
        <v>-1311.2724000000003</v>
      </c>
      <c r="CD213" s="6">
        <f t="shared" si="707"/>
        <v>-1311.2724000000003</v>
      </c>
      <c r="CE213" s="6">
        <f t="shared" si="708"/>
        <v>-1311.2724000000003</v>
      </c>
      <c r="CF213" s="6">
        <f t="shared" si="709"/>
        <v>-1311.2724000000003</v>
      </c>
      <c r="CG213" s="6">
        <f t="shared" si="710"/>
        <v>-1311.2724000000003</v>
      </c>
      <c r="CH213" s="6">
        <f t="shared" si="711"/>
        <v>-1311.2724000000003</v>
      </c>
      <c r="CI213" s="6">
        <f t="shared" si="712"/>
        <v>-1311.2724000000003</v>
      </c>
      <c r="CJ213" s="6">
        <f t="shared" si="713"/>
        <v>-1311.2724000000003</v>
      </c>
      <c r="CK213" s="6">
        <f t="shared" si="714"/>
        <v>-1350.6105720000005</v>
      </c>
      <c r="CL213" s="6">
        <f t="shared" si="715"/>
        <v>-1350.6105720000005</v>
      </c>
      <c r="CM213" s="6">
        <f t="shared" si="716"/>
        <v>-1350.6105720000005</v>
      </c>
      <c r="CN213" s="6">
        <f t="shared" si="717"/>
        <v>-1350.6105720000005</v>
      </c>
      <c r="CO213" s="6">
        <f t="shared" si="718"/>
        <v>-1350.6105720000005</v>
      </c>
      <c r="CP213" s="6">
        <f t="shared" si="719"/>
        <v>-1350.6105720000005</v>
      </c>
      <c r="CQ213" s="6">
        <f t="shared" si="720"/>
        <v>-1350.6105720000005</v>
      </c>
      <c r="CR213" s="6">
        <f t="shared" si="721"/>
        <v>-1350.6105720000005</v>
      </c>
      <c r="CS213" s="6">
        <f t="shared" si="722"/>
        <v>-1350.6105720000005</v>
      </c>
      <c r="CT213" s="6">
        <f t="shared" si="723"/>
        <v>-1350.6105720000005</v>
      </c>
      <c r="CU213" s="6">
        <f t="shared" si="724"/>
        <v>-1350.6105720000005</v>
      </c>
      <c r="CV213" s="7">
        <f t="shared" si="725"/>
        <v>0</v>
      </c>
    </row>
    <row r="214" spans="1:100" ht="16.8" customHeight="1" outlineLevel="1" x14ac:dyDescent="0.3">
      <c r="A214" s="274"/>
      <c r="B214" s="12" t="s">
        <v>61</v>
      </c>
      <c r="C214" s="61">
        <f>SUM(D214:DM214)/SUM($D211:DM211)</f>
        <v>-7.9999999999999905E-2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f t="shared" si="726"/>
        <v>0</v>
      </c>
      <c r="Q214" s="6">
        <f t="shared" si="697"/>
        <v>0</v>
      </c>
      <c r="R214" s="6">
        <f t="shared" si="698"/>
        <v>0</v>
      </c>
      <c r="S214" s="6">
        <f t="shared" si="727"/>
        <v>0</v>
      </c>
      <c r="T214" s="6">
        <f t="shared" si="699"/>
        <v>0</v>
      </c>
      <c r="U214" s="6">
        <f t="shared" si="699"/>
        <v>0</v>
      </c>
      <c r="V214" s="6">
        <f t="shared" si="699"/>
        <v>0</v>
      </c>
      <c r="W214" s="6">
        <f t="shared" si="699"/>
        <v>0</v>
      </c>
      <c r="X214" s="6">
        <f t="shared" si="699"/>
        <v>0</v>
      </c>
      <c r="Y214" s="6">
        <f t="shared" si="699"/>
        <v>0</v>
      </c>
      <c r="Z214" s="6">
        <f t="shared" si="699"/>
        <v>0</v>
      </c>
      <c r="AA214" s="6">
        <f t="shared" si="699"/>
        <v>0</v>
      </c>
      <c r="AB214" s="6">
        <f t="shared" si="699"/>
        <v>0</v>
      </c>
      <c r="AC214" s="6">
        <f t="shared" si="699"/>
        <v>0</v>
      </c>
      <c r="AD214" s="6">
        <f t="shared" si="699"/>
        <v>0</v>
      </c>
      <c r="AE214" s="6">
        <f t="shared" si="699"/>
        <v>0</v>
      </c>
      <c r="AF214" s="6">
        <f t="shared" si="699"/>
        <v>0</v>
      </c>
      <c r="AG214" s="6">
        <f t="shared" si="699"/>
        <v>0</v>
      </c>
      <c r="AH214" s="6">
        <f t="shared" si="699"/>
        <v>0</v>
      </c>
      <c r="AI214" s="6">
        <f t="shared" si="699"/>
        <v>0</v>
      </c>
      <c r="AJ214" s="6">
        <f t="shared" si="699"/>
        <v>0</v>
      </c>
      <c r="AK214" s="6">
        <f t="shared" si="699"/>
        <v>0</v>
      </c>
      <c r="AL214" s="6">
        <f t="shared" si="699"/>
        <v>0</v>
      </c>
      <c r="AM214" s="6">
        <f t="shared" si="699"/>
        <v>0</v>
      </c>
      <c r="AN214" s="6">
        <f t="shared" si="699"/>
        <v>-3200</v>
      </c>
      <c r="AO214" s="6">
        <f t="shared" si="699"/>
        <v>-1920</v>
      </c>
      <c r="AP214" s="6">
        <f t="shared" si="699"/>
        <v>-1920</v>
      </c>
      <c r="AQ214" s="6">
        <f t="shared" si="699"/>
        <v>-1920</v>
      </c>
      <c r="AR214" s="6">
        <f t="shared" si="699"/>
        <v>-1920</v>
      </c>
      <c r="AS214" s="6">
        <f t="shared" si="699"/>
        <v>-1920</v>
      </c>
      <c r="AT214" s="6">
        <f t="shared" si="699"/>
        <v>-1920</v>
      </c>
      <c r="AU214" s="6">
        <f t="shared" si="699"/>
        <v>-1920</v>
      </c>
      <c r="AV214" s="6">
        <f t="shared" si="699"/>
        <v>-1920</v>
      </c>
      <c r="AW214" s="6">
        <f t="shared" si="699"/>
        <v>-1920</v>
      </c>
      <c r="AX214" s="6">
        <f t="shared" si="699"/>
        <v>-1920</v>
      </c>
      <c r="AY214" s="6">
        <f t="shared" si="699"/>
        <v>-1920</v>
      </c>
      <c r="AZ214" s="6">
        <f t="shared" si="699"/>
        <v>-1920</v>
      </c>
      <c r="BA214" s="6">
        <f t="shared" si="699"/>
        <v>-1977.6000000000001</v>
      </c>
      <c r="BB214" s="6">
        <f t="shared" si="699"/>
        <v>-1977.6000000000001</v>
      </c>
      <c r="BC214" s="6">
        <f t="shared" si="699"/>
        <v>-1977.6000000000001</v>
      </c>
      <c r="BD214" s="6">
        <f t="shared" si="699"/>
        <v>-1977.6000000000001</v>
      </c>
      <c r="BE214" s="6">
        <f t="shared" si="699"/>
        <v>-1977.6000000000001</v>
      </c>
      <c r="BF214" s="6">
        <f t="shared" si="699"/>
        <v>-1977.6000000000001</v>
      </c>
      <c r="BG214" s="6">
        <f t="shared" si="699"/>
        <v>-1977.6000000000001</v>
      </c>
      <c r="BH214" s="6">
        <f t="shared" si="699"/>
        <v>-1977.6000000000001</v>
      </c>
      <c r="BI214" s="6">
        <f t="shared" si="699"/>
        <v>-1977.6000000000001</v>
      </c>
      <c r="BJ214" s="6">
        <f t="shared" si="699"/>
        <v>-1977.6000000000001</v>
      </c>
      <c r="BK214" s="6">
        <f t="shared" si="699"/>
        <v>-1977.6000000000001</v>
      </c>
      <c r="BL214" s="6">
        <f t="shared" si="699"/>
        <v>-1977.6000000000001</v>
      </c>
      <c r="BM214" s="6">
        <f t="shared" si="699"/>
        <v>-2036.9280000000001</v>
      </c>
      <c r="BN214" s="6">
        <f t="shared" si="699"/>
        <v>-2036.9280000000001</v>
      </c>
      <c r="BO214" s="6">
        <f t="shared" si="699"/>
        <v>-2036.9280000000001</v>
      </c>
      <c r="BP214" s="6">
        <f t="shared" si="699"/>
        <v>-2036.9280000000001</v>
      </c>
      <c r="BQ214" s="6">
        <f t="shared" si="699"/>
        <v>-2036.9280000000001</v>
      </c>
      <c r="BR214" s="6">
        <f t="shared" si="699"/>
        <v>-2036.9280000000001</v>
      </c>
      <c r="BS214" s="6">
        <f t="shared" si="699"/>
        <v>-2036.9280000000001</v>
      </c>
      <c r="BT214" s="6">
        <f t="shared" si="699"/>
        <v>-2036.9280000000001</v>
      </c>
      <c r="BU214" s="6">
        <f t="shared" si="699"/>
        <v>-2036.9280000000001</v>
      </c>
      <c r="BV214" s="6">
        <f t="shared" si="699"/>
        <v>-2036.9280000000001</v>
      </c>
      <c r="BW214" s="6">
        <f t="shared" si="700"/>
        <v>-2036.9280000000001</v>
      </c>
      <c r="BX214" s="6">
        <f t="shared" si="701"/>
        <v>-2036.9280000000001</v>
      </c>
      <c r="BY214" s="6">
        <f t="shared" si="702"/>
        <v>-2098.0358400000005</v>
      </c>
      <c r="BZ214" s="6">
        <f t="shared" si="703"/>
        <v>-2098.0358400000005</v>
      </c>
      <c r="CA214" s="6">
        <f t="shared" si="704"/>
        <v>-2098.0358400000005</v>
      </c>
      <c r="CB214" s="6">
        <f t="shared" si="705"/>
        <v>-2098.0358400000005</v>
      </c>
      <c r="CC214" s="6">
        <f t="shared" si="706"/>
        <v>-2098.0358400000005</v>
      </c>
      <c r="CD214" s="6">
        <f t="shared" si="707"/>
        <v>-2098.0358400000005</v>
      </c>
      <c r="CE214" s="6">
        <f t="shared" si="708"/>
        <v>-2098.0358400000005</v>
      </c>
      <c r="CF214" s="6">
        <f t="shared" si="709"/>
        <v>-2098.0358400000005</v>
      </c>
      <c r="CG214" s="6">
        <f t="shared" si="710"/>
        <v>-2098.0358400000005</v>
      </c>
      <c r="CH214" s="6">
        <f t="shared" si="711"/>
        <v>-2098.0358400000005</v>
      </c>
      <c r="CI214" s="6">
        <f t="shared" si="712"/>
        <v>-2098.0358400000005</v>
      </c>
      <c r="CJ214" s="6">
        <f t="shared" si="713"/>
        <v>-2098.0358400000005</v>
      </c>
      <c r="CK214" s="6">
        <f t="shared" si="714"/>
        <v>-2160.9769152000003</v>
      </c>
      <c r="CL214" s="6">
        <f t="shared" si="715"/>
        <v>-2160.9769152000003</v>
      </c>
      <c r="CM214" s="6">
        <f t="shared" si="716"/>
        <v>-2160.9769152000003</v>
      </c>
      <c r="CN214" s="6">
        <f t="shared" si="717"/>
        <v>-2160.9769152000003</v>
      </c>
      <c r="CO214" s="6">
        <f t="shared" si="718"/>
        <v>-2160.9769152000003</v>
      </c>
      <c r="CP214" s="6">
        <f t="shared" si="719"/>
        <v>-2160.9769152000003</v>
      </c>
      <c r="CQ214" s="6">
        <f t="shared" si="720"/>
        <v>-2160.9769152000003</v>
      </c>
      <c r="CR214" s="6">
        <f t="shared" si="721"/>
        <v>-2160.9769152000003</v>
      </c>
      <c r="CS214" s="6">
        <f t="shared" si="722"/>
        <v>-2160.9769152000003</v>
      </c>
      <c r="CT214" s="6">
        <f t="shared" si="723"/>
        <v>-2160.9769152000003</v>
      </c>
      <c r="CU214" s="6">
        <f t="shared" si="724"/>
        <v>-2160.9769152000003</v>
      </c>
      <c r="CV214" s="7">
        <f t="shared" si="725"/>
        <v>0</v>
      </c>
    </row>
    <row r="215" spans="1:100" ht="16.8" customHeight="1" outlineLevel="1" thickBot="1" x14ac:dyDescent="0.35">
      <c r="A215" s="274">
        <f>NPV((1+'Budget New Projetcts'!$C$7)^(1/12)-1,'Cashflow New Projects'!D215:CV215)</f>
        <v>304545.08843463805</v>
      </c>
      <c r="B215" s="5" t="s">
        <v>62</v>
      </c>
      <c r="C215" s="61">
        <f>SUM(D215:DM215)/SUM($D211:DM211)</f>
        <v>0.35119961496878732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f t="shared" si="726"/>
        <v>0</v>
      </c>
      <c r="Q215" s="6">
        <f t="shared" si="697"/>
        <v>0</v>
      </c>
      <c r="R215" s="6">
        <f t="shared" si="698"/>
        <v>0</v>
      </c>
      <c r="S215" s="6">
        <f t="shared" si="727"/>
        <v>0</v>
      </c>
      <c r="T215" s="6">
        <f t="shared" si="699"/>
        <v>0</v>
      </c>
      <c r="U215" s="6">
        <f t="shared" si="699"/>
        <v>0</v>
      </c>
      <c r="V215" s="6">
        <f t="shared" si="699"/>
        <v>0</v>
      </c>
      <c r="W215" s="6">
        <f t="shared" si="699"/>
        <v>0</v>
      </c>
      <c r="X215" s="6">
        <f t="shared" si="699"/>
        <v>0</v>
      </c>
      <c r="Y215" s="6">
        <f t="shared" si="699"/>
        <v>0</v>
      </c>
      <c r="Z215" s="6">
        <f t="shared" si="699"/>
        <v>0</v>
      </c>
      <c r="AA215" s="6">
        <f t="shared" si="699"/>
        <v>0</v>
      </c>
      <c r="AB215" s="6">
        <f t="shared" si="699"/>
        <v>0</v>
      </c>
      <c r="AC215" s="6">
        <f t="shared" si="699"/>
        <v>0</v>
      </c>
      <c r="AD215" s="6">
        <f t="shared" si="699"/>
        <v>0</v>
      </c>
      <c r="AE215" s="6">
        <f t="shared" si="699"/>
        <v>0</v>
      </c>
      <c r="AF215" s="6">
        <f t="shared" si="699"/>
        <v>0</v>
      </c>
      <c r="AG215" s="6">
        <f t="shared" si="699"/>
        <v>0</v>
      </c>
      <c r="AH215" s="6">
        <f t="shared" si="699"/>
        <v>0</v>
      </c>
      <c r="AI215" s="6">
        <f t="shared" si="699"/>
        <v>0</v>
      </c>
      <c r="AJ215" s="6">
        <f t="shared" si="699"/>
        <v>0</v>
      </c>
      <c r="AK215" s="6">
        <f t="shared" si="699"/>
        <v>0</v>
      </c>
      <c r="AL215" s="6">
        <f t="shared" si="699"/>
        <v>0</v>
      </c>
      <c r="AM215" s="6">
        <f t="shared" si="699"/>
        <v>0</v>
      </c>
      <c r="AN215" s="6">
        <f t="shared" si="699"/>
        <v>-765200</v>
      </c>
      <c r="AO215" s="6">
        <f t="shared" si="699"/>
        <v>20880</v>
      </c>
      <c r="AP215" s="6">
        <f t="shared" si="699"/>
        <v>20880</v>
      </c>
      <c r="AQ215" s="6">
        <f t="shared" si="699"/>
        <v>20880</v>
      </c>
      <c r="AR215" s="6">
        <f t="shared" si="699"/>
        <v>20880</v>
      </c>
      <c r="AS215" s="6">
        <f t="shared" si="699"/>
        <v>20880</v>
      </c>
      <c r="AT215" s="6">
        <f t="shared" si="699"/>
        <v>20880</v>
      </c>
      <c r="AU215" s="6">
        <f t="shared" si="699"/>
        <v>20880</v>
      </c>
      <c r="AV215" s="6">
        <f t="shared" si="699"/>
        <v>20880</v>
      </c>
      <c r="AW215" s="6">
        <f t="shared" si="699"/>
        <v>20880</v>
      </c>
      <c r="AX215" s="6">
        <f t="shared" si="699"/>
        <v>20880</v>
      </c>
      <c r="AY215" s="6">
        <f t="shared" si="699"/>
        <v>20880</v>
      </c>
      <c r="AZ215" s="6">
        <f t="shared" si="699"/>
        <v>20880</v>
      </c>
      <c r="BA215" s="6">
        <f t="shared" si="699"/>
        <v>21506.400000000001</v>
      </c>
      <c r="BB215" s="6">
        <f t="shared" si="699"/>
        <v>21506.400000000001</v>
      </c>
      <c r="BC215" s="6">
        <f t="shared" ref="BC215" si="728">AQ189</f>
        <v>21506.400000000001</v>
      </c>
      <c r="BD215" s="6">
        <f t="shared" ref="BD215" si="729">AR189</f>
        <v>21506.400000000001</v>
      </c>
      <c r="BE215" s="6">
        <f t="shared" ref="BE215" si="730">AS189</f>
        <v>21506.400000000001</v>
      </c>
      <c r="BF215" s="6">
        <f t="shared" ref="BF215" si="731">AT189</f>
        <v>21506.400000000001</v>
      </c>
      <c r="BG215" s="6">
        <f t="shared" ref="BG215" si="732">AU189</f>
        <v>21506.400000000001</v>
      </c>
      <c r="BH215" s="6">
        <f t="shared" ref="BH215" si="733">AV189</f>
        <v>21506.400000000001</v>
      </c>
      <c r="BI215" s="6">
        <f t="shared" ref="BI215" si="734">AW189</f>
        <v>21506.400000000001</v>
      </c>
      <c r="BJ215" s="6">
        <f t="shared" ref="BJ215" si="735">AX189</f>
        <v>21506.400000000001</v>
      </c>
      <c r="BK215" s="6">
        <f t="shared" ref="BK215" si="736">AY189</f>
        <v>21506.400000000001</v>
      </c>
      <c r="BL215" s="6">
        <f t="shared" ref="BL215" si="737">AZ189</f>
        <v>21506.400000000001</v>
      </c>
      <c r="BM215" s="6">
        <f t="shared" ref="BM215" si="738">BA189</f>
        <v>22151.592000000001</v>
      </c>
      <c r="BN215" s="6">
        <f t="shared" ref="BN215" si="739">BB189</f>
        <v>22151.592000000001</v>
      </c>
      <c r="BO215" s="6">
        <f t="shared" ref="BO215" si="740">BC189</f>
        <v>22151.592000000001</v>
      </c>
      <c r="BP215" s="6">
        <f t="shared" ref="BP215" si="741">BD189</f>
        <v>22151.592000000001</v>
      </c>
      <c r="BQ215" s="6">
        <f t="shared" ref="BQ215" si="742">BE189</f>
        <v>22151.592000000001</v>
      </c>
      <c r="BR215" s="6">
        <f t="shared" ref="BR215" si="743">BF189</f>
        <v>22151.592000000001</v>
      </c>
      <c r="BS215" s="6">
        <f t="shared" ref="BS215" si="744">BG189</f>
        <v>22151.592000000001</v>
      </c>
      <c r="BT215" s="6">
        <f t="shared" ref="BT215" si="745">BH189</f>
        <v>22151.592000000001</v>
      </c>
      <c r="BU215" s="6">
        <f t="shared" ref="BU215" si="746">BI189</f>
        <v>22151.592000000001</v>
      </c>
      <c r="BV215" s="6">
        <f t="shared" ref="BV215" si="747">BJ189</f>
        <v>22151.592000000001</v>
      </c>
      <c r="BW215" s="6">
        <f t="shared" si="700"/>
        <v>22151.592000000001</v>
      </c>
      <c r="BX215" s="6">
        <f t="shared" si="701"/>
        <v>22151.592000000001</v>
      </c>
      <c r="BY215" s="6">
        <f t="shared" si="702"/>
        <v>22816.139760000002</v>
      </c>
      <c r="BZ215" s="6">
        <f t="shared" si="703"/>
        <v>22816.139760000002</v>
      </c>
      <c r="CA215" s="6">
        <f t="shared" si="704"/>
        <v>22816.139760000002</v>
      </c>
      <c r="CB215" s="6">
        <f t="shared" si="705"/>
        <v>22816.139760000002</v>
      </c>
      <c r="CC215" s="6">
        <f t="shared" si="706"/>
        <v>22816.139760000002</v>
      </c>
      <c r="CD215" s="6">
        <f t="shared" si="707"/>
        <v>22816.139760000002</v>
      </c>
      <c r="CE215" s="6">
        <f t="shared" si="708"/>
        <v>22816.139760000002</v>
      </c>
      <c r="CF215" s="6">
        <f t="shared" si="709"/>
        <v>22816.139760000002</v>
      </c>
      <c r="CG215" s="6">
        <f t="shared" si="710"/>
        <v>22816.139760000002</v>
      </c>
      <c r="CH215" s="6">
        <f t="shared" si="711"/>
        <v>22816.139760000002</v>
      </c>
      <c r="CI215" s="6">
        <f t="shared" si="712"/>
        <v>22816.139760000002</v>
      </c>
      <c r="CJ215" s="6">
        <f t="shared" si="713"/>
        <v>22816.139760000002</v>
      </c>
      <c r="CK215" s="6">
        <f t="shared" si="714"/>
        <v>23500.623952800004</v>
      </c>
      <c r="CL215" s="6">
        <f t="shared" si="715"/>
        <v>23500.623952800004</v>
      </c>
      <c r="CM215" s="6">
        <f t="shared" si="716"/>
        <v>23500.623952800004</v>
      </c>
      <c r="CN215" s="6">
        <f t="shared" si="717"/>
        <v>23500.623952800004</v>
      </c>
      <c r="CO215" s="6">
        <f t="shared" si="718"/>
        <v>23500.623952800004</v>
      </c>
      <c r="CP215" s="6">
        <f t="shared" si="719"/>
        <v>23500.623952800004</v>
      </c>
      <c r="CQ215" s="6">
        <f t="shared" si="720"/>
        <v>23500.623952800004</v>
      </c>
      <c r="CR215" s="6">
        <f t="shared" si="721"/>
        <v>23500.623952800004</v>
      </c>
      <c r="CS215" s="6">
        <f t="shared" si="722"/>
        <v>23500.623952800004</v>
      </c>
      <c r="CT215" s="6">
        <f t="shared" si="723"/>
        <v>23500.623952800004</v>
      </c>
      <c r="CU215" s="6">
        <f t="shared" si="724"/>
        <v>23500.623952800004</v>
      </c>
      <c r="CV215" s="7">
        <f t="shared" si="725"/>
        <v>0</v>
      </c>
    </row>
    <row r="216" spans="1:100" ht="16.8" customHeight="1" x14ac:dyDescent="0.3">
      <c r="A216" s="274"/>
      <c r="B216" s="238" t="s">
        <v>142</v>
      </c>
      <c r="C216" s="239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  <c r="AA216" s="240"/>
      <c r="AB216" s="240"/>
      <c r="AC216" s="240"/>
      <c r="AD216" s="240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40"/>
      <c r="AT216" s="240"/>
      <c r="AU216" s="240"/>
      <c r="AV216" s="240"/>
      <c r="AW216" s="240"/>
      <c r="AX216" s="240"/>
      <c r="AY216" s="240"/>
      <c r="AZ216" s="240"/>
      <c r="BA216" s="240"/>
      <c r="BB216" s="240"/>
      <c r="BC216" s="240"/>
      <c r="BD216" s="240"/>
      <c r="BE216" s="240"/>
      <c r="BF216" s="240"/>
      <c r="BG216" s="240"/>
      <c r="BH216" s="240"/>
      <c r="BI216" s="240"/>
      <c r="BJ216" s="240"/>
      <c r="BK216" s="240"/>
      <c r="BL216" s="240"/>
      <c r="BM216" s="240"/>
      <c r="BN216" s="240"/>
      <c r="BO216" s="240"/>
      <c r="BP216" s="240"/>
      <c r="BQ216" s="240"/>
      <c r="BR216" s="240"/>
      <c r="BS216" s="240"/>
      <c r="BT216" s="240"/>
      <c r="BU216" s="240"/>
      <c r="BV216" s="240"/>
      <c r="BW216" s="240"/>
      <c r="BX216" s="240"/>
      <c r="BY216" s="241"/>
      <c r="BZ216" s="241"/>
      <c r="CA216" s="241"/>
      <c r="CB216" s="241"/>
      <c r="CC216" s="241"/>
      <c r="CD216" s="241"/>
      <c r="CE216" s="241"/>
      <c r="CF216" s="241"/>
      <c r="CG216" s="241"/>
      <c r="CH216" s="241"/>
      <c r="CI216" s="241"/>
      <c r="CJ216" s="241"/>
      <c r="CK216" s="241"/>
      <c r="CL216" s="241"/>
      <c r="CM216" s="241"/>
      <c r="CN216" s="241"/>
      <c r="CO216" s="241"/>
      <c r="CP216" s="241"/>
      <c r="CQ216" s="241"/>
      <c r="CR216" s="241"/>
      <c r="CS216" s="241"/>
      <c r="CT216" s="241"/>
      <c r="CU216" s="241"/>
      <c r="CV216" s="242"/>
    </row>
    <row r="217" spans="1:100" ht="16.8" customHeight="1" collapsed="1" thickBot="1" x14ac:dyDescent="0.35">
      <c r="A217" s="274"/>
      <c r="B217" s="223"/>
      <c r="C217" s="224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225"/>
      <c r="BD217" s="225"/>
      <c r="BE217" s="225"/>
      <c r="BF217" s="225"/>
      <c r="BG217" s="225"/>
      <c r="BH217" s="225"/>
      <c r="BI217" s="225"/>
      <c r="BJ217" s="225"/>
      <c r="BK217" s="225"/>
      <c r="BL217" s="225"/>
      <c r="BM217" s="225"/>
      <c r="BN217" s="225"/>
      <c r="BO217" s="225"/>
      <c r="BP217" s="225"/>
      <c r="BQ217" s="225"/>
      <c r="BR217" s="225"/>
      <c r="BS217" s="225"/>
      <c r="BT217" s="225"/>
      <c r="BU217" s="225"/>
      <c r="BV217" s="225"/>
      <c r="BW217" s="225"/>
      <c r="BX217" s="225"/>
      <c r="BY217" s="243"/>
      <c r="BZ217" s="243"/>
      <c r="CA217" s="243"/>
      <c r="CB217" s="243"/>
      <c r="CC217" s="243"/>
      <c r="CD217" s="243"/>
      <c r="CE217" s="243"/>
      <c r="CF217" s="243"/>
      <c r="CG217" s="243"/>
      <c r="CH217" s="243"/>
      <c r="CI217" s="243"/>
      <c r="CJ217" s="243"/>
      <c r="CK217" s="243"/>
      <c r="CL217" s="243"/>
      <c r="CM217" s="243"/>
      <c r="CN217" s="243"/>
      <c r="CO217" s="243"/>
      <c r="CP217" s="243"/>
      <c r="CQ217" s="243"/>
      <c r="CR217" s="243"/>
      <c r="CS217" s="243"/>
      <c r="CT217" s="243"/>
      <c r="CU217" s="243"/>
      <c r="CV217" s="244"/>
    </row>
    <row r="218" spans="1:100" ht="16.8" customHeight="1" outlineLevel="1" thickBot="1" x14ac:dyDescent="0.35">
      <c r="A218" s="274"/>
      <c r="B218" s="233" t="s">
        <v>123</v>
      </c>
      <c r="C218" s="234" t="s">
        <v>122</v>
      </c>
      <c r="D218" s="234" t="s">
        <v>63</v>
      </c>
      <c r="E218" s="235">
        <v>43831</v>
      </c>
      <c r="F218" s="235">
        <v>43862</v>
      </c>
      <c r="G218" s="235">
        <v>43891</v>
      </c>
      <c r="H218" s="235">
        <v>43922</v>
      </c>
      <c r="I218" s="235">
        <v>43952</v>
      </c>
      <c r="J218" s="235">
        <v>43983</v>
      </c>
      <c r="K218" s="235">
        <v>44013</v>
      </c>
      <c r="L218" s="235">
        <v>44044</v>
      </c>
      <c r="M218" s="235">
        <v>44075</v>
      </c>
      <c r="N218" s="235">
        <v>44105</v>
      </c>
      <c r="O218" s="235">
        <v>44136</v>
      </c>
      <c r="P218" s="235">
        <v>44166</v>
      </c>
      <c r="Q218" s="235">
        <v>44197</v>
      </c>
      <c r="R218" s="235">
        <v>44228</v>
      </c>
      <c r="S218" s="235">
        <v>44256</v>
      </c>
      <c r="T218" s="235">
        <v>44287</v>
      </c>
      <c r="U218" s="235">
        <v>44317</v>
      </c>
      <c r="V218" s="235">
        <v>44348</v>
      </c>
      <c r="W218" s="235">
        <v>44378</v>
      </c>
      <c r="X218" s="235">
        <v>44409</v>
      </c>
      <c r="Y218" s="235">
        <v>44440</v>
      </c>
      <c r="Z218" s="235">
        <v>44470</v>
      </c>
      <c r="AA218" s="235">
        <v>44501</v>
      </c>
      <c r="AB218" s="235">
        <v>44531</v>
      </c>
      <c r="AC218" s="235">
        <v>44562</v>
      </c>
      <c r="AD218" s="235">
        <v>44593</v>
      </c>
      <c r="AE218" s="235">
        <v>44621</v>
      </c>
      <c r="AF218" s="235">
        <v>44652</v>
      </c>
      <c r="AG218" s="235">
        <v>44682</v>
      </c>
      <c r="AH218" s="235">
        <v>44713</v>
      </c>
      <c r="AI218" s="235">
        <v>44743</v>
      </c>
      <c r="AJ218" s="235">
        <v>44774</v>
      </c>
      <c r="AK218" s="235">
        <v>44805</v>
      </c>
      <c r="AL218" s="235">
        <v>44835</v>
      </c>
      <c r="AM218" s="235">
        <v>44866</v>
      </c>
      <c r="AN218" s="235">
        <v>44896</v>
      </c>
      <c r="AO218" s="235">
        <v>44927</v>
      </c>
      <c r="AP218" s="235">
        <v>44958</v>
      </c>
      <c r="AQ218" s="235">
        <v>44986</v>
      </c>
      <c r="AR218" s="235">
        <v>45017</v>
      </c>
      <c r="AS218" s="235">
        <v>45047</v>
      </c>
      <c r="AT218" s="235">
        <v>45078</v>
      </c>
      <c r="AU218" s="235">
        <v>45108</v>
      </c>
      <c r="AV218" s="235">
        <v>45139</v>
      </c>
      <c r="AW218" s="235">
        <v>45170</v>
      </c>
      <c r="AX218" s="235">
        <v>45200</v>
      </c>
      <c r="AY218" s="235">
        <v>45231</v>
      </c>
      <c r="AZ218" s="235">
        <v>45261</v>
      </c>
      <c r="BA218" s="235">
        <v>45292</v>
      </c>
      <c r="BB218" s="235">
        <v>45323</v>
      </c>
      <c r="BC218" s="235">
        <v>45352</v>
      </c>
      <c r="BD218" s="235">
        <v>45383</v>
      </c>
      <c r="BE218" s="235">
        <v>45413</v>
      </c>
      <c r="BF218" s="235">
        <v>45444</v>
      </c>
      <c r="BG218" s="235">
        <v>45474</v>
      </c>
      <c r="BH218" s="235">
        <v>45505</v>
      </c>
      <c r="BI218" s="235">
        <v>45536</v>
      </c>
      <c r="BJ218" s="235">
        <v>45566</v>
      </c>
      <c r="BK218" s="235">
        <v>45597</v>
      </c>
      <c r="BL218" s="235">
        <v>45627</v>
      </c>
      <c r="BM218" s="235">
        <v>45658</v>
      </c>
      <c r="BN218" s="235">
        <v>45689</v>
      </c>
      <c r="BO218" s="235">
        <v>45717</v>
      </c>
      <c r="BP218" s="235">
        <v>45748</v>
      </c>
      <c r="BQ218" s="235">
        <v>45778</v>
      </c>
      <c r="BR218" s="235">
        <v>45809</v>
      </c>
      <c r="BS218" s="235">
        <v>45839</v>
      </c>
      <c r="BT218" s="235">
        <v>45870</v>
      </c>
      <c r="BU218" s="235">
        <v>45901</v>
      </c>
      <c r="BV218" s="235">
        <v>45931</v>
      </c>
      <c r="BW218" s="235">
        <v>45962</v>
      </c>
      <c r="BX218" s="267">
        <v>45992</v>
      </c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18"/>
    </row>
    <row r="219" spans="1:100" ht="16.8" customHeight="1" outlineLevel="1" x14ac:dyDescent="0.3">
      <c r="A219" s="274"/>
      <c r="B219" s="2" t="s">
        <v>58</v>
      </c>
      <c r="C219" s="61">
        <f>SUM(D219:DM219)/SUM($D219:DM219)</f>
        <v>1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f>'Budget New Projetcts'!D29</f>
        <v>30000</v>
      </c>
      <c r="K219" s="6">
        <f>'Budget New Projetcts'!E29</f>
        <v>18000</v>
      </c>
      <c r="L219" s="6">
        <f>'Budget New Projetcts'!F29</f>
        <v>18000</v>
      </c>
      <c r="M219" s="6">
        <f>'Budget New Projetcts'!G29</f>
        <v>18000</v>
      </c>
      <c r="N219" s="6">
        <f>'Budget New Projetcts'!H29</f>
        <v>18000</v>
      </c>
      <c r="O219" s="6">
        <f>'Budget New Projetcts'!I29</f>
        <v>18000</v>
      </c>
      <c r="P219" s="6">
        <f>'Budget New Projetcts'!J29</f>
        <v>18000</v>
      </c>
      <c r="Q219" s="6">
        <f>'Budget New Projetcts'!K29</f>
        <v>18000</v>
      </c>
      <c r="R219" s="6">
        <f>'Budget New Projetcts'!L29</f>
        <v>18000</v>
      </c>
      <c r="S219" s="6">
        <f>'Budget New Projetcts'!M29</f>
        <v>18000</v>
      </c>
      <c r="T219" s="6">
        <f>'Budget New Projetcts'!N29</f>
        <v>18000</v>
      </c>
      <c r="U219" s="6">
        <f>'Budget New Projetcts'!O29</f>
        <v>18000</v>
      </c>
      <c r="V219" s="6">
        <f>'Budget New Projetcts'!P29</f>
        <v>18000</v>
      </c>
      <c r="W219" s="6">
        <f>'Budget New Projetcts'!Q29</f>
        <v>18540</v>
      </c>
      <c r="X219" s="6">
        <f>'Budget New Projetcts'!R29</f>
        <v>18540</v>
      </c>
      <c r="Y219" s="6">
        <f>'Budget New Projetcts'!S29</f>
        <v>18540</v>
      </c>
      <c r="Z219" s="6">
        <f>'Budget New Projetcts'!T29</f>
        <v>18540</v>
      </c>
      <c r="AA219" s="6">
        <f>'Budget New Projetcts'!U29</f>
        <v>18540</v>
      </c>
      <c r="AB219" s="6">
        <f>'Budget New Projetcts'!V29</f>
        <v>18540</v>
      </c>
      <c r="AC219" s="6">
        <f>'Budget New Projetcts'!W29</f>
        <v>18540</v>
      </c>
      <c r="AD219" s="6">
        <f>'Budget New Projetcts'!X29</f>
        <v>18540</v>
      </c>
      <c r="AE219" s="6">
        <f>'Budget New Projetcts'!Y29</f>
        <v>18540</v>
      </c>
      <c r="AF219" s="6">
        <f>'Budget New Projetcts'!Z29</f>
        <v>18540</v>
      </c>
      <c r="AG219" s="6">
        <f>'Budget New Projetcts'!AA29</f>
        <v>18540</v>
      </c>
      <c r="AH219" s="6">
        <f>'Budget New Projetcts'!AB29</f>
        <v>18540</v>
      </c>
      <c r="AI219" s="6">
        <f>'Budget New Projetcts'!AC29</f>
        <v>19096.2</v>
      </c>
      <c r="AJ219" s="6">
        <f>'Budget New Projetcts'!AD29</f>
        <v>19096.2</v>
      </c>
      <c r="AK219" s="6">
        <f>'Budget New Projetcts'!AE29</f>
        <v>19096.2</v>
      </c>
      <c r="AL219" s="6">
        <f>'Budget New Projetcts'!AF29</f>
        <v>19096.2</v>
      </c>
      <c r="AM219" s="6">
        <f>'Budget New Projetcts'!AG29</f>
        <v>19096.2</v>
      </c>
      <c r="AN219" s="6">
        <f>'Budget New Projetcts'!AH29</f>
        <v>19096.2</v>
      </c>
      <c r="AO219" s="6">
        <f>'Budget New Projetcts'!AI29</f>
        <v>19096.2</v>
      </c>
      <c r="AP219" s="6">
        <f>'Budget New Projetcts'!AJ29</f>
        <v>19096.2</v>
      </c>
      <c r="AQ219" s="6">
        <f>'Budget New Projetcts'!AK29</f>
        <v>19096.2</v>
      </c>
      <c r="AR219" s="6">
        <f>'Budget New Projetcts'!AL29</f>
        <v>19096.2</v>
      </c>
      <c r="AS219" s="6">
        <f>'Budget New Projetcts'!AM29</f>
        <v>19096.2</v>
      </c>
      <c r="AT219" s="6">
        <f>'Budget New Projetcts'!AN29</f>
        <v>19096.2</v>
      </c>
      <c r="AU219" s="6">
        <f>'Budget New Projetcts'!AO29</f>
        <v>19669.086000000003</v>
      </c>
      <c r="AV219" s="6">
        <f>'Budget New Projetcts'!AP29</f>
        <v>19669.086000000003</v>
      </c>
      <c r="AW219" s="6">
        <f>'Budget New Projetcts'!AQ29</f>
        <v>19669.086000000003</v>
      </c>
      <c r="AX219" s="6">
        <f>'Budget New Projetcts'!AR29</f>
        <v>19669.086000000003</v>
      </c>
      <c r="AY219" s="6">
        <f>'Budget New Projetcts'!AS29</f>
        <v>19669.086000000003</v>
      </c>
      <c r="AZ219" s="6">
        <f>'Budget New Projetcts'!AT29</f>
        <v>19669.086000000003</v>
      </c>
      <c r="BA219" s="6">
        <f>'Budget New Projetcts'!AU29</f>
        <v>19669.086000000003</v>
      </c>
      <c r="BB219" s="6">
        <f>'Budget New Projetcts'!AV29</f>
        <v>19669.086000000003</v>
      </c>
      <c r="BC219" s="6">
        <f>'Budget New Projetcts'!AW29</f>
        <v>19669.086000000003</v>
      </c>
      <c r="BD219" s="6">
        <f>'Budget New Projetcts'!AX29</f>
        <v>19669.086000000003</v>
      </c>
      <c r="BE219" s="6">
        <f>'Budget New Projetcts'!AY29</f>
        <v>19669.086000000003</v>
      </c>
      <c r="BF219" s="6">
        <f>'Budget New Projetcts'!AZ29</f>
        <v>19669.086000000003</v>
      </c>
      <c r="BG219" s="6">
        <f>'Budget New Projetcts'!BA29</f>
        <v>20259.158580000003</v>
      </c>
      <c r="BH219" s="6">
        <f>'Budget New Projetcts'!BB29</f>
        <v>20259.158580000003</v>
      </c>
      <c r="BI219" s="6">
        <f>'Budget New Projetcts'!BC29</f>
        <v>20259.158580000003</v>
      </c>
      <c r="BJ219" s="6">
        <f>'Budget New Projetcts'!BD29</f>
        <v>20259.158580000003</v>
      </c>
      <c r="BK219" s="6">
        <f>'Budget New Projetcts'!BE29</f>
        <v>20259.158580000003</v>
      </c>
      <c r="BL219" s="6">
        <f>'Budget New Projetcts'!BF29</f>
        <v>20259.158580000003</v>
      </c>
      <c r="BM219" s="6">
        <f>'Budget New Projetcts'!BG29</f>
        <v>20259.158580000003</v>
      </c>
      <c r="BN219" s="6">
        <f>'Budget New Projetcts'!BH29</f>
        <v>20259.158580000003</v>
      </c>
      <c r="BO219" s="6">
        <f>'Budget New Projetcts'!BI29</f>
        <v>20259.158580000003</v>
      </c>
      <c r="BP219" s="6">
        <f>'Budget New Projetcts'!BJ29</f>
        <v>20259.158580000003</v>
      </c>
      <c r="BQ219" s="6">
        <f>'Budget New Projetcts'!BK29</f>
        <v>20259.158580000003</v>
      </c>
      <c r="BR219" s="6">
        <f>'Budget New Projetcts'!BL29</f>
        <v>20259.158580000003</v>
      </c>
      <c r="BS219" s="6">
        <f>'Budget New Projetcts'!BM29</f>
        <v>0</v>
      </c>
      <c r="BT219" s="6">
        <f>'Budget New Projetcts'!BN29</f>
        <v>0</v>
      </c>
      <c r="BU219" s="6">
        <f>'Budget New Projetcts'!BO29</f>
        <v>0</v>
      </c>
      <c r="BV219" s="6">
        <f>'Budget New Projetcts'!BP29</f>
        <v>0</v>
      </c>
      <c r="BW219" s="6">
        <f>'Budget New Projetcts'!BQ29</f>
        <v>0</v>
      </c>
      <c r="BX219" s="7">
        <f>'Budget New Projetcts'!BR29</f>
        <v>0</v>
      </c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18"/>
    </row>
    <row r="220" spans="1:100" ht="16.8" customHeight="1" outlineLevel="1" x14ac:dyDescent="0.3">
      <c r="A220" s="274"/>
      <c r="B220" s="5" t="s">
        <v>59</v>
      </c>
      <c r="C220" s="61">
        <f>SUM(D220:DM220)/SUM($D219:DM219)</f>
        <v>-0.50986879305894084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f>'Budget New Projetcts'!D30</f>
        <v>-600000</v>
      </c>
      <c r="K220" s="6">
        <f>'Budget New Projetcts'!E30</f>
        <v>0</v>
      </c>
      <c r="L220" s="6">
        <f>'Budget New Projetcts'!F30</f>
        <v>0</v>
      </c>
      <c r="M220" s="6">
        <f>'Budget New Projetcts'!G30</f>
        <v>0</v>
      </c>
      <c r="N220" s="6">
        <f>'Budget New Projetcts'!H30</f>
        <v>0</v>
      </c>
      <c r="O220" s="6">
        <f>'Budget New Projetcts'!I30</f>
        <v>0</v>
      </c>
      <c r="P220" s="6">
        <f>'Budget New Projetcts'!J30</f>
        <v>0</v>
      </c>
      <c r="Q220" s="6">
        <f>'Budget New Projetcts'!K30</f>
        <v>0</v>
      </c>
      <c r="R220" s="6">
        <f>'Budget New Projetcts'!L30</f>
        <v>0</v>
      </c>
      <c r="S220" s="6">
        <f>'Budget New Projetcts'!M30</f>
        <v>0</v>
      </c>
      <c r="T220" s="6">
        <f>'Budget New Projetcts'!N30</f>
        <v>0</v>
      </c>
      <c r="U220" s="6">
        <f>'Budget New Projetcts'!O30</f>
        <v>0</v>
      </c>
      <c r="V220" s="6">
        <f>'Budget New Projetcts'!P30</f>
        <v>0</v>
      </c>
      <c r="W220" s="6">
        <f>'Budget New Projetcts'!Q30</f>
        <v>0</v>
      </c>
      <c r="X220" s="6">
        <f>'Budget New Projetcts'!R30</f>
        <v>0</v>
      </c>
      <c r="Y220" s="6">
        <f>'Budget New Projetcts'!S30</f>
        <v>0</v>
      </c>
      <c r="Z220" s="6">
        <f>'Budget New Projetcts'!T30</f>
        <v>0</v>
      </c>
      <c r="AA220" s="6">
        <f>'Budget New Projetcts'!U30</f>
        <v>0</v>
      </c>
      <c r="AB220" s="6">
        <f>'Budget New Projetcts'!V30</f>
        <v>0</v>
      </c>
      <c r="AC220" s="6">
        <f>'Budget New Projetcts'!W30</f>
        <v>0</v>
      </c>
      <c r="AD220" s="6">
        <f>'Budget New Projetcts'!X30</f>
        <v>0</v>
      </c>
      <c r="AE220" s="6">
        <f>'Budget New Projetcts'!Y30</f>
        <v>0</v>
      </c>
      <c r="AF220" s="6">
        <f>'Budget New Projetcts'!Z30</f>
        <v>0</v>
      </c>
      <c r="AG220" s="6">
        <f>'Budget New Projetcts'!AA30</f>
        <v>0</v>
      </c>
      <c r="AH220" s="6">
        <f>'Budget New Projetcts'!AB30</f>
        <v>0</v>
      </c>
      <c r="AI220" s="6">
        <f>'Budget New Projetcts'!AC30</f>
        <v>0</v>
      </c>
      <c r="AJ220" s="6">
        <f>'Budget New Projetcts'!AD30</f>
        <v>0</v>
      </c>
      <c r="AK220" s="6">
        <f>'Budget New Projetcts'!AE30</f>
        <v>0</v>
      </c>
      <c r="AL220" s="6">
        <f>'Budget New Projetcts'!AF30</f>
        <v>0</v>
      </c>
      <c r="AM220" s="6">
        <f>'Budget New Projetcts'!AG30</f>
        <v>0</v>
      </c>
      <c r="AN220" s="6">
        <f>'Budget New Projetcts'!AH30</f>
        <v>0</v>
      </c>
      <c r="AO220" s="6">
        <f>'Budget New Projetcts'!AI30</f>
        <v>0</v>
      </c>
      <c r="AP220" s="6">
        <f>'Budget New Projetcts'!AJ30</f>
        <v>0</v>
      </c>
      <c r="AQ220" s="6">
        <f>'Budget New Projetcts'!AK30</f>
        <v>0</v>
      </c>
      <c r="AR220" s="6">
        <f>'Budget New Projetcts'!AL30</f>
        <v>0</v>
      </c>
      <c r="AS220" s="6">
        <f>'Budget New Projetcts'!AM30</f>
        <v>0</v>
      </c>
      <c r="AT220" s="6">
        <f>'Budget New Projetcts'!AN30</f>
        <v>0</v>
      </c>
      <c r="AU220" s="6">
        <f>'Budget New Projetcts'!AO30</f>
        <v>0</v>
      </c>
      <c r="AV220" s="6">
        <f>'Budget New Projetcts'!AP30</f>
        <v>0</v>
      </c>
      <c r="AW220" s="6">
        <f>'Budget New Projetcts'!AQ30</f>
        <v>0</v>
      </c>
      <c r="AX220" s="6">
        <f>'Budget New Projetcts'!AR30</f>
        <v>0</v>
      </c>
      <c r="AY220" s="6">
        <f>'Budget New Projetcts'!AS30</f>
        <v>0</v>
      </c>
      <c r="AZ220" s="6">
        <f>'Budget New Projetcts'!AT30</f>
        <v>0</v>
      </c>
      <c r="BA220" s="6">
        <f>'Budget New Projetcts'!AU30</f>
        <v>0</v>
      </c>
      <c r="BB220" s="6">
        <f>'Budget New Projetcts'!AV30</f>
        <v>0</v>
      </c>
      <c r="BC220" s="6">
        <f>'Budget New Projetcts'!AW30</f>
        <v>0</v>
      </c>
      <c r="BD220" s="6">
        <f>'Budget New Projetcts'!AX30</f>
        <v>0</v>
      </c>
      <c r="BE220" s="6">
        <f>'Budget New Projetcts'!AY30</f>
        <v>0</v>
      </c>
      <c r="BF220" s="6">
        <f>'Budget New Projetcts'!AZ30</f>
        <v>0</v>
      </c>
      <c r="BG220" s="6">
        <f>'Budget New Projetcts'!BA30</f>
        <v>0</v>
      </c>
      <c r="BH220" s="6">
        <f>'Budget New Projetcts'!BB30</f>
        <v>0</v>
      </c>
      <c r="BI220" s="6">
        <f>'Budget New Projetcts'!BC30</f>
        <v>0</v>
      </c>
      <c r="BJ220" s="6">
        <f>'Budget New Projetcts'!BD30</f>
        <v>0</v>
      </c>
      <c r="BK220" s="6">
        <f>'Budget New Projetcts'!BE30</f>
        <v>0</v>
      </c>
      <c r="BL220" s="6">
        <f>'Budget New Projetcts'!BF30</f>
        <v>0</v>
      </c>
      <c r="BM220" s="6">
        <f>'Budget New Projetcts'!BG30</f>
        <v>0</v>
      </c>
      <c r="BN220" s="6">
        <f>'Budget New Projetcts'!BH30</f>
        <v>0</v>
      </c>
      <c r="BO220" s="6">
        <f>'Budget New Projetcts'!BI30</f>
        <v>0</v>
      </c>
      <c r="BP220" s="6">
        <f>'Budget New Projetcts'!BJ30</f>
        <v>0</v>
      </c>
      <c r="BQ220" s="6">
        <f>'Budget New Projetcts'!BK30</f>
        <v>0</v>
      </c>
      <c r="BR220" s="6">
        <f>'Budget New Projetcts'!BL30</f>
        <v>0</v>
      </c>
      <c r="BS220" s="6">
        <f>'Budget New Projetcts'!BM30</f>
        <v>0</v>
      </c>
      <c r="BT220" s="6">
        <f>'Budget New Projetcts'!BN30</f>
        <v>0</v>
      </c>
      <c r="BU220" s="6">
        <f>'Budget New Projetcts'!BO30</f>
        <v>0</v>
      </c>
      <c r="BV220" s="6">
        <f>'Budget New Projetcts'!BP30</f>
        <v>0</v>
      </c>
      <c r="BW220" s="6">
        <f>'Budget New Projetcts'!BQ30</f>
        <v>0</v>
      </c>
      <c r="BX220" s="7">
        <f>'Budget New Projetcts'!BR30</f>
        <v>0</v>
      </c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18"/>
    </row>
    <row r="221" spans="1:100" ht="16.8" customHeight="1" outlineLevel="1" x14ac:dyDescent="0.3">
      <c r="A221" s="274"/>
      <c r="B221" s="5" t="s">
        <v>60</v>
      </c>
      <c r="C221" s="61">
        <f>SUM(D221:DM221)/SUM($D219:DM219)</f>
        <v>-8.0000000000000099E-2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f>'Budget New Projetcts'!D31</f>
        <v>-2400</v>
      </c>
      <c r="K221" s="6">
        <f>'Budget New Projetcts'!E31</f>
        <v>-1440</v>
      </c>
      <c r="L221" s="6">
        <f>'Budget New Projetcts'!F31</f>
        <v>-1440</v>
      </c>
      <c r="M221" s="6">
        <f>'Budget New Projetcts'!G31</f>
        <v>-1440</v>
      </c>
      <c r="N221" s="6">
        <f>'Budget New Projetcts'!H31</f>
        <v>-1440</v>
      </c>
      <c r="O221" s="6">
        <f>'Budget New Projetcts'!I31</f>
        <v>-1440</v>
      </c>
      <c r="P221" s="6">
        <f>'Budget New Projetcts'!J31</f>
        <v>-1440</v>
      </c>
      <c r="Q221" s="6">
        <f>'Budget New Projetcts'!K31</f>
        <v>-1440</v>
      </c>
      <c r="R221" s="6">
        <f>'Budget New Projetcts'!L31</f>
        <v>-1440</v>
      </c>
      <c r="S221" s="6">
        <f>'Budget New Projetcts'!M31</f>
        <v>-1440</v>
      </c>
      <c r="T221" s="6">
        <f>'Budget New Projetcts'!N31</f>
        <v>-1440</v>
      </c>
      <c r="U221" s="6">
        <f>'Budget New Projetcts'!O31</f>
        <v>-1440</v>
      </c>
      <c r="V221" s="6">
        <f>'Budget New Projetcts'!P31</f>
        <v>-1440</v>
      </c>
      <c r="W221" s="6">
        <f>'Budget New Projetcts'!Q31</f>
        <v>-1483.2</v>
      </c>
      <c r="X221" s="6">
        <f>'Budget New Projetcts'!R31</f>
        <v>-1483.2</v>
      </c>
      <c r="Y221" s="6">
        <f>'Budget New Projetcts'!S31</f>
        <v>-1483.2</v>
      </c>
      <c r="Z221" s="6">
        <f>'Budget New Projetcts'!T31</f>
        <v>-1483.2</v>
      </c>
      <c r="AA221" s="6">
        <f>'Budget New Projetcts'!U31</f>
        <v>-1483.2</v>
      </c>
      <c r="AB221" s="6">
        <f>'Budget New Projetcts'!V31</f>
        <v>-1483.2</v>
      </c>
      <c r="AC221" s="6">
        <f>'Budget New Projetcts'!W31</f>
        <v>-1483.2</v>
      </c>
      <c r="AD221" s="6">
        <f>'Budget New Projetcts'!X31</f>
        <v>-1483.2</v>
      </c>
      <c r="AE221" s="6">
        <f>'Budget New Projetcts'!Y31</f>
        <v>-1483.2</v>
      </c>
      <c r="AF221" s="6">
        <f>'Budget New Projetcts'!Z31</f>
        <v>-1483.2</v>
      </c>
      <c r="AG221" s="6">
        <f>'Budget New Projetcts'!AA31</f>
        <v>-1483.2</v>
      </c>
      <c r="AH221" s="6">
        <f>'Budget New Projetcts'!AB31</f>
        <v>-1483.2</v>
      </c>
      <c r="AI221" s="6">
        <f>'Budget New Projetcts'!AC31</f>
        <v>-1527.6960000000001</v>
      </c>
      <c r="AJ221" s="6">
        <f>'Budget New Projetcts'!AD31</f>
        <v>-1527.6960000000001</v>
      </c>
      <c r="AK221" s="6">
        <f>'Budget New Projetcts'!AE31</f>
        <v>-1527.6960000000001</v>
      </c>
      <c r="AL221" s="6">
        <f>'Budget New Projetcts'!AF31</f>
        <v>-1527.6960000000001</v>
      </c>
      <c r="AM221" s="6">
        <f>'Budget New Projetcts'!AG31</f>
        <v>-1527.6960000000001</v>
      </c>
      <c r="AN221" s="6">
        <f>'Budget New Projetcts'!AH31</f>
        <v>-1527.6960000000001</v>
      </c>
      <c r="AO221" s="6">
        <f>'Budget New Projetcts'!AI31</f>
        <v>-1527.6960000000001</v>
      </c>
      <c r="AP221" s="6">
        <f>'Budget New Projetcts'!AJ31</f>
        <v>-1527.6960000000001</v>
      </c>
      <c r="AQ221" s="6">
        <f>'Budget New Projetcts'!AK31</f>
        <v>-1527.6960000000001</v>
      </c>
      <c r="AR221" s="6">
        <f>'Budget New Projetcts'!AL31</f>
        <v>-1527.6960000000001</v>
      </c>
      <c r="AS221" s="6">
        <f>'Budget New Projetcts'!AM31</f>
        <v>-1527.6960000000001</v>
      </c>
      <c r="AT221" s="6">
        <f>'Budget New Projetcts'!AN31</f>
        <v>-1527.6960000000001</v>
      </c>
      <c r="AU221" s="6">
        <f>'Budget New Projetcts'!AO31</f>
        <v>-1573.5268800000003</v>
      </c>
      <c r="AV221" s="6">
        <f>'Budget New Projetcts'!AP31</f>
        <v>-1573.5268800000003</v>
      </c>
      <c r="AW221" s="6">
        <f>'Budget New Projetcts'!AQ31</f>
        <v>-1573.5268800000003</v>
      </c>
      <c r="AX221" s="6">
        <f>'Budget New Projetcts'!AR31</f>
        <v>-1573.5268800000003</v>
      </c>
      <c r="AY221" s="6">
        <f>'Budget New Projetcts'!AS31</f>
        <v>-1573.5268800000003</v>
      </c>
      <c r="AZ221" s="6">
        <f>'Budget New Projetcts'!AT31</f>
        <v>-1573.5268800000003</v>
      </c>
      <c r="BA221" s="6">
        <f>'Budget New Projetcts'!AU31</f>
        <v>-1573.5268800000003</v>
      </c>
      <c r="BB221" s="6">
        <f>'Budget New Projetcts'!AV31</f>
        <v>-1573.5268800000003</v>
      </c>
      <c r="BC221" s="6">
        <f>'Budget New Projetcts'!AW31</f>
        <v>-1573.5268800000003</v>
      </c>
      <c r="BD221" s="6">
        <f>'Budget New Projetcts'!AX31</f>
        <v>-1573.5268800000003</v>
      </c>
      <c r="BE221" s="6">
        <f>'Budget New Projetcts'!AY31</f>
        <v>-1573.5268800000003</v>
      </c>
      <c r="BF221" s="6">
        <f>'Budget New Projetcts'!AZ31</f>
        <v>-1573.5268800000003</v>
      </c>
      <c r="BG221" s="6">
        <f>'Budget New Projetcts'!BA31</f>
        <v>-1620.7326864000004</v>
      </c>
      <c r="BH221" s="6">
        <f>'Budget New Projetcts'!BB31</f>
        <v>-1620.7326864000004</v>
      </c>
      <c r="BI221" s="6">
        <f>'Budget New Projetcts'!BC31</f>
        <v>-1620.7326864000004</v>
      </c>
      <c r="BJ221" s="6">
        <f>'Budget New Projetcts'!BD31</f>
        <v>-1620.7326864000004</v>
      </c>
      <c r="BK221" s="6">
        <f>'Budget New Projetcts'!BE31</f>
        <v>-1620.7326864000004</v>
      </c>
      <c r="BL221" s="6">
        <f>'Budget New Projetcts'!BF31</f>
        <v>-1620.7326864000004</v>
      </c>
      <c r="BM221" s="6">
        <f>'Budget New Projetcts'!BG31</f>
        <v>-1620.7326864000004</v>
      </c>
      <c r="BN221" s="6">
        <f>'Budget New Projetcts'!BH31</f>
        <v>-1620.7326864000004</v>
      </c>
      <c r="BO221" s="6">
        <f>'Budget New Projetcts'!BI31</f>
        <v>-1620.7326864000004</v>
      </c>
      <c r="BP221" s="6">
        <f>'Budget New Projetcts'!BJ31</f>
        <v>-1620.7326864000004</v>
      </c>
      <c r="BQ221" s="6">
        <f>'Budget New Projetcts'!BK31</f>
        <v>-1620.7326864000004</v>
      </c>
      <c r="BR221" s="6">
        <f>'Budget New Projetcts'!BL31</f>
        <v>-1620.7326864000004</v>
      </c>
      <c r="BS221" s="6">
        <f>'Budget New Projetcts'!BM31</f>
        <v>0</v>
      </c>
      <c r="BT221" s="6">
        <f>'Budget New Projetcts'!BN31</f>
        <v>0</v>
      </c>
      <c r="BU221" s="6">
        <f>'Budget New Projetcts'!BO31</f>
        <v>0</v>
      </c>
      <c r="BV221" s="6">
        <f>'Budget New Projetcts'!BP31</f>
        <v>0</v>
      </c>
      <c r="BW221" s="6">
        <f>'Budget New Projetcts'!BQ31</f>
        <v>0</v>
      </c>
      <c r="BX221" s="7">
        <f>'Budget New Projetcts'!BR31</f>
        <v>0</v>
      </c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18"/>
    </row>
    <row r="222" spans="1:100" ht="16.8" customHeight="1" outlineLevel="1" x14ac:dyDescent="0.3">
      <c r="A222" s="274"/>
      <c r="B222" s="12" t="s">
        <v>61</v>
      </c>
      <c r="C222" s="61">
        <f>SUM(D222:DM222)/SUM($D219:DM219)</f>
        <v>-8.0000000000000099E-2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f>'Budget New Projetcts'!D32</f>
        <v>-2400</v>
      </c>
      <c r="K222" s="6">
        <f>'Budget New Projetcts'!E32</f>
        <v>-1440</v>
      </c>
      <c r="L222" s="6">
        <f>'Budget New Projetcts'!F32</f>
        <v>-1440</v>
      </c>
      <c r="M222" s="6">
        <f>'Budget New Projetcts'!G32</f>
        <v>-1440</v>
      </c>
      <c r="N222" s="6">
        <f>'Budget New Projetcts'!H32</f>
        <v>-1440</v>
      </c>
      <c r="O222" s="6">
        <f>'Budget New Projetcts'!I32</f>
        <v>-1440</v>
      </c>
      <c r="P222" s="6">
        <f>'Budget New Projetcts'!J32</f>
        <v>-1440</v>
      </c>
      <c r="Q222" s="6">
        <f>'Budget New Projetcts'!K32</f>
        <v>-1440</v>
      </c>
      <c r="R222" s="6">
        <f>'Budget New Projetcts'!L32</f>
        <v>-1440</v>
      </c>
      <c r="S222" s="6">
        <f>'Budget New Projetcts'!M32</f>
        <v>-1440</v>
      </c>
      <c r="T222" s="6">
        <f>'Budget New Projetcts'!N32</f>
        <v>-1440</v>
      </c>
      <c r="U222" s="6">
        <f>'Budget New Projetcts'!O32</f>
        <v>-1440</v>
      </c>
      <c r="V222" s="6">
        <f>'Budget New Projetcts'!P32</f>
        <v>-1440</v>
      </c>
      <c r="W222" s="6">
        <f>'Budget New Projetcts'!Q32</f>
        <v>-1483.2</v>
      </c>
      <c r="X222" s="6">
        <f>'Budget New Projetcts'!R32</f>
        <v>-1483.2</v>
      </c>
      <c r="Y222" s="6">
        <f>'Budget New Projetcts'!S32</f>
        <v>-1483.2</v>
      </c>
      <c r="Z222" s="6">
        <f>'Budget New Projetcts'!T32</f>
        <v>-1483.2</v>
      </c>
      <c r="AA222" s="6">
        <f>'Budget New Projetcts'!U32</f>
        <v>-1483.2</v>
      </c>
      <c r="AB222" s="6">
        <f>'Budget New Projetcts'!V32</f>
        <v>-1483.2</v>
      </c>
      <c r="AC222" s="6">
        <f>'Budget New Projetcts'!W32</f>
        <v>-1483.2</v>
      </c>
      <c r="AD222" s="6">
        <f>'Budget New Projetcts'!X32</f>
        <v>-1483.2</v>
      </c>
      <c r="AE222" s="6">
        <f>'Budget New Projetcts'!Y32</f>
        <v>-1483.2</v>
      </c>
      <c r="AF222" s="6">
        <f>'Budget New Projetcts'!Z32</f>
        <v>-1483.2</v>
      </c>
      <c r="AG222" s="6">
        <f>'Budget New Projetcts'!AA32</f>
        <v>-1483.2</v>
      </c>
      <c r="AH222" s="6">
        <f>'Budget New Projetcts'!AB32</f>
        <v>-1483.2</v>
      </c>
      <c r="AI222" s="6">
        <f>'Budget New Projetcts'!AC32</f>
        <v>-1527.6960000000001</v>
      </c>
      <c r="AJ222" s="6">
        <f>'Budget New Projetcts'!AD32</f>
        <v>-1527.6960000000001</v>
      </c>
      <c r="AK222" s="6">
        <f>'Budget New Projetcts'!AE32</f>
        <v>-1527.6960000000001</v>
      </c>
      <c r="AL222" s="6">
        <f>'Budget New Projetcts'!AF32</f>
        <v>-1527.6960000000001</v>
      </c>
      <c r="AM222" s="6">
        <f>'Budget New Projetcts'!AG32</f>
        <v>-1527.6960000000001</v>
      </c>
      <c r="AN222" s="6">
        <f>'Budget New Projetcts'!AH32</f>
        <v>-1527.6960000000001</v>
      </c>
      <c r="AO222" s="6">
        <f>'Budget New Projetcts'!AI32</f>
        <v>-1527.6960000000001</v>
      </c>
      <c r="AP222" s="6">
        <f>'Budget New Projetcts'!AJ32</f>
        <v>-1527.6960000000001</v>
      </c>
      <c r="AQ222" s="6">
        <f>'Budget New Projetcts'!AK32</f>
        <v>-1527.6960000000001</v>
      </c>
      <c r="AR222" s="6">
        <f>'Budget New Projetcts'!AL32</f>
        <v>-1527.6960000000001</v>
      </c>
      <c r="AS222" s="6">
        <f>'Budget New Projetcts'!AM32</f>
        <v>-1527.6960000000001</v>
      </c>
      <c r="AT222" s="6">
        <f>'Budget New Projetcts'!AN32</f>
        <v>-1527.6960000000001</v>
      </c>
      <c r="AU222" s="6">
        <f>'Budget New Projetcts'!AO32</f>
        <v>-1573.5268800000003</v>
      </c>
      <c r="AV222" s="6">
        <f>'Budget New Projetcts'!AP32</f>
        <v>-1573.5268800000003</v>
      </c>
      <c r="AW222" s="6">
        <f>'Budget New Projetcts'!AQ32</f>
        <v>-1573.5268800000003</v>
      </c>
      <c r="AX222" s="6">
        <f>'Budget New Projetcts'!AR32</f>
        <v>-1573.5268800000003</v>
      </c>
      <c r="AY222" s="6">
        <f>'Budget New Projetcts'!AS32</f>
        <v>-1573.5268800000003</v>
      </c>
      <c r="AZ222" s="6">
        <f>'Budget New Projetcts'!AT32</f>
        <v>-1573.5268800000003</v>
      </c>
      <c r="BA222" s="6">
        <f>'Budget New Projetcts'!AU32</f>
        <v>-1573.5268800000003</v>
      </c>
      <c r="BB222" s="6">
        <f>'Budget New Projetcts'!AV32</f>
        <v>-1573.5268800000003</v>
      </c>
      <c r="BC222" s="6">
        <f>'Budget New Projetcts'!AW32</f>
        <v>-1573.5268800000003</v>
      </c>
      <c r="BD222" s="6">
        <f>'Budget New Projetcts'!AX32</f>
        <v>-1573.5268800000003</v>
      </c>
      <c r="BE222" s="6">
        <f>'Budget New Projetcts'!AY32</f>
        <v>-1573.5268800000003</v>
      </c>
      <c r="BF222" s="6">
        <f>'Budget New Projetcts'!AZ32</f>
        <v>-1573.5268800000003</v>
      </c>
      <c r="BG222" s="6">
        <f>'Budget New Projetcts'!BA32</f>
        <v>-1620.7326864000004</v>
      </c>
      <c r="BH222" s="6">
        <f>'Budget New Projetcts'!BB32</f>
        <v>-1620.7326864000004</v>
      </c>
      <c r="BI222" s="6">
        <f>'Budget New Projetcts'!BC32</f>
        <v>-1620.7326864000004</v>
      </c>
      <c r="BJ222" s="6">
        <f>'Budget New Projetcts'!BD32</f>
        <v>-1620.7326864000004</v>
      </c>
      <c r="BK222" s="6">
        <f>'Budget New Projetcts'!BE32</f>
        <v>-1620.7326864000004</v>
      </c>
      <c r="BL222" s="6">
        <f>'Budget New Projetcts'!BF32</f>
        <v>-1620.7326864000004</v>
      </c>
      <c r="BM222" s="6">
        <f>'Budget New Projetcts'!BG32</f>
        <v>-1620.7326864000004</v>
      </c>
      <c r="BN222" s="6">
        <f>'Budget New Projetcts'!BH32</f>
        <v>-1620.7326864000004</v>
      </c>
      <c r="BO222" s="6">
        <f>'Budget New Projetcts'!BI32</f>
        <v>-1620.7326864000004</v>
      </c>
      <c r="BP222" s="6">
        <f>'Budget New Projetcts'!BJ32</f>
        <v>-1620.7326864000004</v>
      </c>
      <c r="BQ222" s="6">
        <f>'Budget New Projetcts'!BK32</f>
        <v>-1620.7326864000004</v>
      </c>
      <c r="BR222" s="6">
        <f>'Budget New Projetcts'!BL32</f>
        <v>-1620.7326864000004</v>
      </c>
      <c r="BS222" s="6">
        <f>'Budget New Projetcts'!BM32</f>
        <v>0</v>
      </c>
      <c r="BT222" s="6">
        <f>'Budget New Projetcts'!BN32</f>
        <v>0</v>
      </c>
      <c r="BU222" s="6">
        <f>'Budget New Projetcts'!BO32</f>
        <v>0</v>
      </c>
      <c r="BV222" s="6">
        <f>'Budget New Projetcts'!BP32</f>
        <v>0</v>
      </c>
      <c r="BW222" s="6">
        <f>'Budget New Projetcts'!BQ32</f>
        <v>0</v>
      </c>
      <c r="BX222" s="7">
        <f>'Budget New Projetcts'!BR32</f>
        <v>0</v>
      </c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18"/>
    </row>
    <row r="223" spans="1:100" ht="16.8" customHeight="1" outlineLevel="1" thickBot="1" x14ac:dyDescent="0.35">
      <c r="A223" s="274">
        <f>NPV((1+'Budget New Projetcts'!$C$7)^(1/12)-1,'Cashflow New Projects'!D223:CV223)</f>
        <v>247409.32594236289</v>
      </c>
      <c r="B223" s="5" t="s">
        <v>62</v>
      </c>
      <c r="C223" s="61">
        <f>SUM(D223:DM223)/SUM($D219:DM219)</f>
        <v>0.33013120694105919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f>'Budget New Projetcts'!D33</f>
        <v>-574800</v>
      </c>
      <c r="K223" s="6">
        <f>'Budget New Projetcts'!E33</f>
        <v>15120</v>
      </c>
      <c r="L223" s="6">
        <f>'Budget New Projetcts'!F33</f>
        <v>15120</v>
      </c>
      <c r="M223" s="6">
        <f>'Budget New Projetcts'!G33</f>
        <v>15120</v>
      </c>
      <c r="N223" s="6">
        <f>'Budget New Projetcts'!H33</f>
        <v>15120</v>
      </c>
      <c r="O223" s="6">
        <f>'Budget New Projetcts'!I33</f>
        <v>15120</v>
      </c>
      <c r="P223" s="6">
        <f>'Budget New Projetcts'!J33</f>
        <v>15120</v>
      </c>
      <c r="Q223" s="6">
        <f>'Budget New Projetcts'!K33</f>
        <v>15120</v>
      </c>
      <c r="R223" s="6">
        <f>'Budget New Projetcts'!L33</f>
        <v>15120</v>
      </c>
      <c r="S223" s="6">
        <f>'Budget New Projetcts'!M33</f>
        <v>15120</v>
      </c>
      <c r="T223" s="6">
        <f>'Budget New Projetcts'!N33</f>
        <v>15120</v>
      </c>
      <c r="U223" s="6">
        <f>'Budget New Projetcts'!O33</f>
        <v>15120</v>
      </c>
      <c r="V223" s="6">
        <f>'Budget New Projetcts'!P33</f>
        <v>15120</v>
      </c>
      <c r="W223" s="6">
        <f>'Budget New Projetcts'!Q33</f>
        <v>15573.599999999999</v>
      </c>
      <c r="X223" s="6">
        <f>'Budget New Projetcts'!R33</f>
        <v>15573.599999999999</v>
      </c>
      <c r="Y223" s="6">
        <f>'Budget New Projetcts'!S33</f>
        <v>15573.599999999999</v>
      </c>
      <c r="Z223" s="6">
        <f>'Budget New Projetcts'!T33</f>
        <v>15573.599999999999</v>
      </c>
      <c r="AA223" s="6">
        <f>'Budget New Projetcts'!U33</f>
        <v>15573.599999999999</v>
      </c>
      <c r="AB223" s="6">
        <f>'Budget New Projetcts'!V33</f>
        <v>15573.599999999999</v>
      </c>
      <c r="AC223" s="6">
        <f>'Budget New Projetcts'!W33</f>
        <v>15573.599999999999</v>
      </c>
      <c r="AD223" s="6">
        <f>'Budget New Projetcts'!X33</f>
        <v>15573.599999999999</v>
      </c>
      <c r="AE223" s="6">
        <f>'Budget New Projetcts'!Y33</f>
        <v>15573.599999999999</v>
      </c>
      <c r="AF223" s="6">
        <f>'Budget New Projetcts'!Z33</f>
        <v>15573.599999999999</v>
      </c>
      <c r="AG223" s="6">
        <f>'Budget New Projetcts'!AA33</f>
        <v>15573.599999999999</v>
      </c>
      <c r="AH223" s="6">
        <f>'Budget New Projetcts'!AB33</f>
        <v>15573.599999999999</v>
      </c>
      <c r="AI223" s="6">
        <f>'Budget New Projetcts'!AC33</f>
        <v>16040.808000000001</v>
      </c>
      <c r="AJ223" s="6">
        <f>'Budget New Projetcts'!AD33</f>
        <v>16040.808000000001</v>
      </c>
      <c r="AK223" s="6">
        <f>'Budget New Projetcts'!AE33</f>
        <v>16040.808000000001</v>
      </c>
      <c r="AL223" s="6">
        <f>'Budget New Projetcts'!AF33</f>
        <v>16040.808000000001</v>
      </c>
      <c r="AM223" s="6">
        <f>'Budget New Projetcts'!AG33</f>
        <v>16040.808000000001</v>
      </c>
      <c r="AN223" s="6">
        <f>'Budget New Projetcts'!AH33</f>
        <v>16040.808000000001</v>
      </c>
      <c r="AO223" s="6">
        <f>'Budget New Projetcts'!AI33</f>
        <v>16040.808000000001</v>
      </c>
      <c r="AP223" s="6">
        <f>'Budget New Projetcts'!AJ33</f>
        <v>16040.808000000001</v>
      </c>
      <c r="AQ223" s="6">
        <f>'Budget New Projetcts'!AK33</f>
        <v>16040.808000000001</v>
      </c>
      <c r="AR223" s="6">
        <f>'Budget New Projetcts'!AL33</f>
        <v>16040.808000000001</v>
      </c>
      <c r="AS223" s="6">
        <f>'Budget New Projetcts'!AM33</f>
        <v>16040.808000000001</v>
      </c>
      <c r="AT223" s="6">
        <f>'Budget New Projetcts'!AN33</f>
        <v>16040.808000000001</v>
      </c>
      <c r="AU223" s="6">
        <f>'Budget New Projetcts'!AO33</f>
        <v>16522.03224</v>
      </c>
      <c r="AV223" s="6">
        <f>'Budget New Projetcts'!AP33</f>
        <v>16522.03224</v>
      </c>
      <c r="AW223" s="6">
        <f>'Budget New Projetcts'!AQ33</f>
        <v>16522.03224</v>
      </c>
      <c r="AX223" s="6">
        <f>'Budget New Projetcts'!AR33</f>
        <v>16522.03224</v>
      </c>
      <c r="AY223" s="6">
        <f>'Budget New Projetcts'!AS33</f>
        <v>16522.03224</v>
      </c>
      <c r="AZ223" s="6">
        <f>'Budget New Projetcts'!AT33</f>
        <v>16522.03224</v>
      </c>
      <c r="BA223" s="6">
        <f>'Budget New Projetcts'!AU33</f>
        <v>16522.03224</v>
      </c>
      <c r="BB223" s="6">
        <f>'Budget New Projetcts'!AV33</f>
        <v>16522.03224</v>
      </c>
      <c r="BC223" s="6">
        <f>'Budget New Projetcts'!AW33</f>
        <v>16522.03224</v>
      </c>
      <c r="BD223" s="6">
        <f>'Budget New Projetcts'!AX33</f>
        <v>16522.03224</v>
      </c>
      <c r="BE223" s="6">
        <f>'Budget New Projetcts'!AY33</f>
        <v>16522.03224</v>
      </c>
      <c r="BF223" s="6">
        <f>'Budget New Projetcts'!AZ33</f>
        <v>16522.03224</v>
      </c>
      <c r="BG223" s="6">
        <f>'Budget New Projetcts'!BA33</f>
        <v>17017.693207200005</v>
      </c>
      <c r="BH223" s="6">
        <f>'Budget New Projetcts'!BB33</f>
        <v>17017.693207200005</v>
      </c>
      <c r="BI223" s="6">
        <f>'Budget New Projetcts'!BC33</f>
        <v>17017.693207200005</v>
      </c>
      <c r="BJ223" s="6">
        <f>'Budget New Projetcts'!BD33</f>
        <v>17017.693207200005</v>
      </c>
      <c r="BK223" s="6">
        <f>'Budget New Projetcts'!BE33</f>
        <v>17017.693207200005</v>
      </c>
      <c r="BL223" s="6">
        <f>'Budget New Projetcts'!BF33</f>
        <v>17017.693207200005</v>
      </c>
      <c r="BM223" s="6">
        <f>'Budget New Projetcts'!BG33</f>
        <v>17017.693207200005</v>
      </c>
      <c r="BN223" s="6">
        <f>'Budget New Projetcts'!BH33</f>
        <v>17017.693207200005</v>
      </c>
      <c r="BO223" s="6">
        <f>'Budget New Projetcts'!BI33</f>
        <v>17017.693207200005</v>
      </c>
      <c r="BP223" s="6">
        <f>'Budget New Projetcts'!BJ33</f>
        <v>17017.693207200005</v>
      </c>
      <c r="BQ223" s="6">
        <f>'Budget New Projetcts'!BK33</f>
        <v>17017.693207200005</v>
      </c>
      <c r="BR223" s="6">
        <f>'Budget New Projetcts'!BL33</f>
        <v>17017.693207200005</v>
      </c>
      <c r="BS223" s="6">
        <f>'Budget New Projetcts'!BM33</f>
        <v>0</v>
      </c>
      <c r="BT223" s="6">
        <f>'Budget New Projetcts'!BN33</f>
        <v>0</v>
      </c>
      <c r="BU223" s="6">
        <f>'Budget New Projetcts'!BO33</f>
        <v>0</v>
      </c>
      <c r="BV223" s="6">
        <f>'Budget New Projetcts'!BP33</f>
        <v>0</v>
      </c>
      <c r="BW223" s="6">
        <f>'Budget New Projetcts'!BQ33</f>
        <v>0</v>
      </c>
      <c r="BX223" s="7">
        <f>'Budget New Projetcts'!BR33</f>
        <v>0</v>
      </c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18"/>
    </row>
    <row r="224" spans="1:100" ht="16.8" customHeight="1" outlineLevel="1" thickBot="1" x14ac:dyDescent="0.35">
      <c r="A224" s="274"/>
      <c r="B224" s="34" t="s">
        <v>124</v>
      </c>
      <c r="C224" s="35"/>
      <c r="D224" s="35" t="s">
        <v>63</v>
      </c>
      <c r="E224" s="209">
        <v>43831</v>
      </c>
      <c r="F224" s="209">
        <v>43862</v>
      </c>
      <c r="G224" s="209">
        <v>43891</v>
      </c>
      <c r="H224" s="209">
        <v>43922</v>
      </c>
      <c r="I224" s="209">
        <v>43952</v>
      </c>
      <c r="J224" s="209">
        <v>43983</v>
      </c>
      <c r="K224" s="209">
        <v>44013</v>
      </c>
      <c r="L224" s="209">
        <v>44044</v>
      </c>
      <c r="M224" s="209">
        <v>44075</v>
      </c>
      <c r="N224" s="209">
        <v>44105</v>
      </c>
      <c r="O224" s="209">
        <v>44136</v>
      </c>
      <c r="P224" s="209">
        <v>44166</v>
      </c>
      <c r="Q224" s="209">
        <v>44197</v>
      </c>
      <c r="R224" s="209">
        <v>44228</v>
      </c>
      <c r="S224" s="209">
        <v>44256</v>
      </c>
      <c r="T224" s="209">
        <v>44287</v>
      </c>
      <c r="U224" s="209">
        <v>44317</v>
      </c>
      <c r="V224" s="209">
        <v>44348</v>
      </c>
      <c r="W224" s="209">
        <v>44378</v>
      </c>
      <c r="X224" s="209">
        <v>44409</v>
      </c>
      <c r="Y224" s="209">
        <v>44440</v>
      </c>
      <c r="Z224" s="209">
        <v>44470</v>
      </c>
      <c r="AA224" s="209">
        <v>44501</v>
      </c>
      <c r="AB224" s="209">
        <v>44531</v>
      </c>
      <c r="AC224" s="209">
        <v>44562</v>
      </c>
      <c r="AD224" s="209">
        <v>44593</v>
      </c>
      <c r="AE224" s="209">
        <v>44621</v>
      </c>
      <c r="AF224" s="209">
        <v>44652</v>
      </c>
      <c r="AG224" s="209">
        <v>44682</v>
      </c>
      <c r="AH224" s="209">
        <v>44713</v>
      </c>
      <c r="AI224" s="209">
        <v>44743</v>
      </c>
      <c r="AJ224" s="209">
        <v>44774</v>
      </c>
      <c r="AK224" s="209">
        <v>44805</v>
      </c>
      <c r="AL224" s="209">
        <v>44835</v>
      </c>
      <c r="AM224" s="209">
        <v>44866</v>
      </c>
      <c r="AN224" s="209">
        <v>44896</v>
      </c>
      <c r="AO224" s="209">
        <v>44927</v>
      </c>
      <c r="AP224" s="209">
        <v>44958</v>
      </c>
      <c r="AQ224" s="209">
        <v>44986</v>
      </c>
      <c r="AR224" s="209">
        <v>45017</v>
      </c>
      <c r="AS224" s="209">
        <v>45047</v>
      </c>
      <c r="AT224" s="209">
        <v>45078</v>
      </c>
      <c r="AU224" s="209">
        <v>45108</v>
      </c>
      <c r="AV224" s="209">
        <v>45139</v>
      </c>
      <c r="AW224" s="209">
        <v>45170</v>
      </c>
      <c r="AX224" s="209">
        <v>45200</v>
      </c>
      <c r="AY224" s="209">
        <v>45231</v>
      </c>
      <c r="AZ224" s="209">
        <v>45261</v>
      </c>
      <c r="BA224" s="209">
        <v>45292</v>
      </c>
      <c r="BB224" s="209">
        <v>45323</v>
      </c>
      <c r="BC224" s="209">
        <v>45352</v>
      </c>
      <c r="BD224" s="209">
        <v>45383</v>
      </c>
      <c r="BE224" s="209">
        <v>45413</v>
      </c>
      <c r="BF224" s="209">
        <v>45444</v>
      </c>
      <c r="BG224" s="209">
        <v>45474</v>
      </c>
      <c r="BH224" s="209">
        <v>45505</v>
      </c>
      <c r="BI224" s="209">
        <v>45536</v>
      </c>
      <c r="BJ224" s="209">
        <v>45566</v>
      </c>
      <c r="BK224" s="209">
        <v>45597</v>
      </c>
      <c r="BL224" s="209">
        <v>45627</v>
      </c>
      <c r="BM224" s="209">
        <v>45658</v>
      </c>
      <c r="BN224" s="209">
        <v>45689</v>
      </c>
      <c r="BO224" s="209">
        <v>45717</v>
      </c>
      <c r="BP224" s="209">
        <v>45748</v>
      </c>
      <c r="BQ224" s="209">
        <v>45778</v>
      </c>
      <c r="BR224" s="209">
        <v>45809</v>
      </c>
      <c r="BS224" s="209">
        <v>45839</v>
      </c>
      <c r="BT224" s="209">
        <v>45870</v>
      </c>
      <c r="BU224" s="209">
        <v>45901</v>
      </c>
      <c r="BV224" s="209">
        <v>45931</v>
      </c>
      <c r="BW224" s="209">
        <v>45962</v>
      </c>
      <c r="BX224" s="213">
        <v>45992</v>
      </c>
      <c r="BY224" s="254"/>
      <c r="BZ224" s="254"/>
      <c r="CA224" s="254"/>
      <c r="CB224" s="254"/>
      <c r="CC224" s="254"/>
      <c r="CD224" s="254"/>
      <c r="CE224" s="254"/>
      <c r="CF224" s="254"/>
      <c r="CG224" s="254"/>
      <c r="CH224" s="254"/>
      <c r="CI224" s="254"/>
      <c r="CJ224" s="254"/>
      <c r="CK224" s="254"/>
      <c r="CL224" s="254"/>
      <c r="CM224" s="254"/>
      <c r="CN224" s="254"/>
      <c r="CO224" s="254"/>
      <c r="CP224" s="254"/>
      <c r="CQ224" s="254"/>
      <c r="CR224" s="254"/>
      <c r="CS224" s="254"/>
      <c r="CT224" s="254"/>
      <c r="CU224" s="254"/>
      <c r="CV224" s="255"/>
    </row>
    <row r="225" spans="1:100" ht="16.8" customHeight="1" outlineLevel="1" x14ac:dyDescent="0.3">
      <c r="A225" s="274"/>
      <c r="B225" s="2" t="s">
        <v>58</v>
      </c>
      <c r="C225" s="61">
        <f>SUM(D225:DM225)/SUM($D225:DM225)</f>
        <v>1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f t="shared" ref="P225:Y229" si="748">(J219)*2</f>
        <v>60000</v>
      </c>
      <c r="Q225" s="6">
        <f t="shared" si="748"/>
        <v>36000</v>
      </c>
      <c r="R225" s="6">
        <f t="shared" si="748"/>
        <v>36000</v>
      </c>
      <c r="S225" s="6">
        <f t="shared" si="748"/>
        <v>36000</v>
      </c>
      <c r="T225" s="6">
        <f t="shared" si="748"/>
        <v>36000</v>
      </c>
      <c r="U225" s="6">
        <f t="shared" si="748"/>
        <v>36000</v>
      </c>
      <c r="V225" s="6">
        <f t="shared" si="748"/>
        <v>36000</v>
      </c>
      <c r="W225" s="6">
        <f t="shared" si="748"/>
        <v>36000</v>
      </c>
      <c r="X225" s="6">
        <f t="shared" si="748"/>
        <v>36000</v>
      </c>
      <c r="Y225" s="6">
        <f t="shared" si="748"/>
        <v>36000</v>
      </c>
      <c r="Z225" s="6">
        <f t="shared" ref="Z225:AI229" si="749">(T219)*2</f>
        <v>36000</v>
      </c>
      <c r="AA225" s="6">
        <f t="shared" si="749"/>
        <v>36000</v>
      </c>
      <c r="AB225" s="6">
        <f t="shared" si="749"/>
        <v>36000</v>
      </c>
      <c r="AC225" s="6">
        <f t="shared" si="749"/>
        <v>37080</v>
      </c>
      <c r="AD225" s="6">
        <f t="shared" si="749"/>
        <v>37080</v>
      </c>
      <c r="AE225" s="6">
        <f t="shared" si="749"/>
        <v>37080</v>
      </c>
      <c r="AF225" s="6">
        <f t="shared" si="749"/>
        <v>37080</v>
      </c>
      <c r="AG225" s="6">
        <f t="shared" si="749"/>
        <v>37080</v>
      </c>
      <c r="AH225" s="6">
        <f t="shared" si="749"/>
        <v>37080</v>
      </c>
      <c r="AI225" s="6">
        <f t="shared" si="749"/>
        <v>37080</v>
      </c>
      <c r="AJ225" s="6">
        <f t="shared" ref="AJ225:AS229" si="750">(AD219)*2</f>
        <v>37080</v>
      </c>
      <c r="AK225" s="6">
        <f t="shared" si="750"/>
        <v>37080</v>
      </c>
      <c r="AL225" s="6">
        <f t="shared" si="750"/>
        <v>37080</v>
      </c>
      <c r="AM225" s="6">
        <f t="shared" si="750"/>
        <v>37080</v>
      </c>
      <c r="AN225" s="6">
        <f t="shared" si="750"/>
        <v>37080</v>
      </c>
      <c r="AO225" s="6">
        <f t="shared" si="750"/>
        <v>38192.400000000001</v>
      </c>
      <c r="AP225" s="6">
        <f t="shared" si="750"/>
        <v>38192.400000000001</v>
      </c>
      <c r="AQ225" s="6">
        <f t="shared" si="750"/>
        <v>38192.400000000001</v>
      </c>
      <c r="AR225" s="6">
        <f t="shared" si="750"/>
        <v>38192.400000000001</v>
      </c>
      <c r="AS225" s="6">
        <f t="shared" si="750"/>
        <v>38192.400000000001</v>
      </c>
      <c r="AT225" s="6">
        <f t="shared" ref="AT225:BC229" si="751">(AN219)*2</f>
        <v>38192.400000000001</v>
      </c>
      <c r="AU225" s="6">
        <f t="shared" si="751"/>
        <v>38192.400000000001</v>
      </c>
      <c r="AV225" s="6">
        <f t="shared" si="751"/>
        <v>38192.400000000001</v>
      </c>
      <c r="AW225" s="6">
        <f t="shared" si="751"/>
        <v>38192.400000000001</v>
      </c>
      <c r="AX225" s="6">
        <f t="shared" si="751"/>
        <v>38192.400000000001</v>
      </c>
      <c r="AY225" s="6">
        <f t="shared" si="751"/>
        <v>38192.400000000001</v>
      </c>
      <c r="AZ225" s="6">
        <f t="shared" si="751"/>
        <v>38192.400000000001</v>
      </c>
      <c r="BA225" s="6">
        <f t="shared" si="751"/>
        <v>39338.172000000006</v>
      </c>
      <c r="BB225" s="6">
        <f t="shared" si="751"/>
        <v>39338.172000000006</v>
      </c>
      <c r="BC225" s="6">
        <f t="shared" si="751"/>
        <v>39338.172000000006</v>
      </c>
      <c r="BD225" s="6">
        <f t="shared" ref="BD225:BM229" si="752">(AX219)*2</f>
        <v>39338.172000000006</v>
      </c>
      <c r="BE225" s="6">
        <f t="shared" si="752"/>
        <v>39338.172000000006</v>
      </c>
      <c r="BF225" s="6">
        <f t="shared" si="752"/>
        <v>39338.172000000006</v>
      </c>
      <c r="BG225" s="6">
        <f t="shared" si="752"/>
        <v>39338.172000000006</v>
      </c>
      <c r="BH225" s="6">
        <f t="shared" si="752"/>
        <v>39338.172000000006</v>
      </c>
      <c r="BI225" s="6">
        <f t="shared" si="752"/>
        <v>39338.172000000006</v>
      </c>
      <c r="BJ225" s="6">
        <f t="shared" si="752"/>
        <v>39338.172000000006</v>
      </c>
      <c r="BK225" s="6">
        <f t="shared" si="752"/>
        <v>39338.172000000006</v>
      </c>
      <c r="BL225" s="6">
        <f t="shared" si="752"/>
        <v>39338.172000000006</v>
      </c>
      <c r="BM225" s="6">
        <f t="shared" si="752"/>
        <v>40518.317160000006</v>
      </c>
      <c r="BN225" s="6">
        <f t="shared" ref="BN225:BW229" si="753">(BH219)*2</f>
        <v>40518.317160000006</v>
      </c>
      <c r="BO225" s="6">
        <f t="shared" si="753"/>
        <v>40518.317160000006</v>
      </c>
      <c r="BP225" s="6">
        <f t="shared" si="753"/>
        <v>40518.317160000006</v>
      </c>
      <c r="BQ225" s="6">
        <f t="shared" si="753"/>
        <v>40518.317160000006</v>
      </c>
      <c r="BR225" s="6">
        <f t="shared" si="753"/>
        <v>40518.317160000006</v>
      </c>
      <c r="BS225" s="6">
        <f t="shared" si="753"/>
        <v>40518.317160000006</v>
      </c>
      <c r="BT225" s="6">
        <f t="shared" si="753"/>
        <v>40518.317160000006</v>
      </c>
      <c r="BU225" s="6">
        <f t="shared" si="753"/>
        <v>40518.317160000006</v>
      </c>
      <c r="BV225" s="6">
        <f t="shared" si="753"/>
        <v>40518.317160000006</v>
      </c>
      <c r="BW225" s="6">
        <f t="shared" si="753"/>
        <v>40518.317160000006</v>
      </c>
      <c r="BX225" s="7">
        <f t="shared" ref="BX225:BX229" si="754">(BR219)*2</f>
        <v>40518.317160000006</v>
      </c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18"/>
    </row>
    <row r="226" spans="1:100" ht="16.8" customHeight="1" outlineLevel="1" x14ac:dyDescent="0.3">
      <c r="A226" s="274"/>
      <c r="B226" s="5" t="s">
        <v>59</v>
      </c>
      <c r="C226" s="61">
        <f>SUM(D226:DM226)/SUM($D225:DM225)</f>
        <v>-0.50986879305894084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f t="shared" si="748"/>
        <v>-1200000</v>
      </c>
      <c r="Q226" s="6">
        <f t="shared" si="748"/>
        <v>0</v>
      </c>
      <c r="R226" s="6">
        <f t="shared" si="748"/>
        <v>0</v>
      </c>
      <c r="S226" s="6">
        <f t="shared" si="748"/>
        <v>0</v>
      </c>
      <c r="T226" s="6">
        <f t="shared" si="748"/>
        <v>0</v>
      </c>
      <c r="U226" s="6">
        <f t="shared" si="748"/>
        <v>0</v>
      </c>
      <c r="V226" s="6">
        <f t="shared" si="748"/>
        <v>0</v>
      </c>
      <c r="W226" s="6">
        <f t="shared" si="748"/>
        <v>0</v>
      </c>
      <c r="X226" s="6">
        <f t="shared" si="748"/>
        <v>0</v>
      </c>
      <c r="Y226" s="6">
        <f t="shared" si="748"/>
        <v>0</v>
      </c>
      <c r="Z226" s="6">
        <f t="shared" si="749"/>
        <v>0</v>
      </c>
      <c r="AA226" s="6">
        <f t="shared" si="749"/>
        <v>0</v>
      </c>
      <c r="AB226" s="6">
        <f t="shared" si="749"/>
        <v>0</v>
      </c>
      <c r="AC226" s="6">
        <f t="shared" si="749"/>
        <v>0</v>
      </c>
      <c r="AD226" s="6">
        <f t="shared" si="749"/>
        <v>0</v>
      </c>
      <c r="AE226" s="6">
        <f t="shared" si="749"/>
        <v>0</v>
      </c>
      <c r="AF226" s="6">
        <f t="shared" si="749"/>
        <v>0</v>
      </c>
      <c r="AG226" s="6">
        <f t="shared" si="749"/>
        <v>0</v>
      </c>
      <c r="AH226" s="6">
        <f t="shared" si="749"/>
        <v>0</v>
      </c>
      <c r="AI226" s="6">
        <f t="shared" si="749"/>
        <v>0</v>
      </c>
      <c r="AJ226" s="6">
        <f t="shared" si="750"/>
        <v>0</v>
      </c>
      <c r="AK226" s="6">
        <f t="shared" si="750"/>
        <v>0</v>
      </c>
      <c r="AL226" s="6">
        <f t="shared" si="750"/>
        <v>0</v>
      </c>
      <c r="AM226" s="6">
        <f t="shared" si="750"/>
        <v>0</v>
      </c>
      <c r="AN226" s="6">
        <f t="shared" si="750"/>
        <v>0</v>
      </c>
      <c r="AO226" s="6">
        <f t="shared" si="750"/>
        <v>0</v>
      </c>
      <c r="AP226" s="6">
        <f t="shared" si="750"/>
        <v>0</v>
      </c>
      <c r="AQ226" s="6">
        <f t="shared" si="750"/>
        <v>0</v>
      </c>
      <c r="AR226" s="6">
        <f t="shared" si="750"/>
        <v>0</v>
      </c>
      <c r="AS226" s="6">
        <f t="shared" si="750"/>
        <v>0</v>
      </c>
      <c r="AT226" s="6">
        <f t="shared" si="751"/>
        <v>0</v>
      </c>
      <c r="AU226" s="6">
        <f t="shared" si="751"/>
        <v>0</v>
      </c>
      <c r="AV226" s="6">
        <f t="shared" si="751"/>
        <v>0</v>
      </c>
      <c r="AW226" s="6">
        <f t="shared" si="751"/>
        <v>0</v>
      </c>
      <c r="AX226" s="6">
        <f t="shared" si="751"/>
        <v>0</v>
      </c>
      <c r="AY226" s="6">
        <f t="shared" si="751"/>
        <v>0</v>
      </c>
      <c r="AZ226" s="6">
        <f t="shared" si="751"/>
        <v>0</v>
      </c>
      <c r="BA226" s="6">
        <f t="shared" si="751"/>
        <v>0</v>
      </c>
      <c r="BB226" s="6">
        <f t="shared" si="751"/>
        <v>0</v>
      </c>
      <c r="BC226" s="6">
        <f t="shared" si="751"/>
        <v>0</v>
      </c>
      <c r="BD226" s="6">
        <f t="shared" si="752"/>
        <v>0</v>
      </c>
      <c r="BE226" s="6">
        <f t="shared" si="752"/>
        <v>0</v>
      </c>
      <c r="BF226" s="6">
        <f t="shared" si="752"/>
        <v>0</v>
      </c>
      <c r="BG226" s="6">
        <f t="shared" si="752"/>
        <v>0</v>
      </c>
      <c r="BH226" s="6">
        <f t="shared" si="752"/>
        <v>0</v>
      </c>
      <c r="BI226" s="6">
        <f t="shared" si="752"/>
        <v>0</v>
      </c>
      <c r="BJ226" s="6">
        <f t="shared" si="752"/>
        <v>0</v>
      </c>
      <c r="BK226" s="6">
        <f t="shared" si="752"/>
        <v>0</v>
      </c>
      <c r="BL226" s="6">
        <f t="shared" si="752"/>
        <v>0</v>
      </c>
      <c r="BM226" s="6">
        <f t="shared" si="752"/>
        <v>0</v>
      </c>
      <c r="BN226" s="6">
        <f t="shared" si="753"/>
        <v>0</v>
      </c>
      <c r="BO226" s="6">
        <f t="shared" si="753"/>
        <v>0</v>
      </c>
      <c r="BP226" s="6">
        <f t="shared" si="753"/>
        <v>0</v>
      </c>
      <c r="BQ226" s="6">
        <f t="shared" si="753"/>
        <v>0</v>
      </c>
      <c r="BR226" s="6">
        <f t="shared" si="753"/>
        <v>0</v>
      </c>
      <c r="BS226" s="6">
        <f t="shared" si="753"/>
        <v>0</v>
      </c>
      <c r="BT226" s="6">
        <f t="shared" si="753"/>
        <v>0</v>
      </c>
      <c r="BU226" s="6">
        <f t="shared" si="753"/>
        <v>0</v>
      </c>
      <c r="BV226" s="6">
        <f t="shared" si="753"/>
        <v>0</v>
      </c>
      <c r="BW226" s="6">
        <f t="shared" si="753"/>
        <v>0</v>
      </c>
      <c r="BX226" s="7">
        <f t="shared" si="754"/>
        <v>0</v>
      </c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18"/>
    </row>
    <row r="227" spans="1:100" ht="16.8" customHeight="1" outlineLevel="1" x14ac:dyDescent="0.3">
      <c r="A227" s="274"/>
      <c r="B227" s="5" t="s">
        <v>60</v>
      </c>
      <c r="C227" s="61">
        <f>SUM(D227:DM227)/SUM($D225:DM225)</f>
        <v>-8.0000000000000099E-2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f t="shared" si="748"/>
        <v>-4800</v>
      </c>
      <c r="Q227" s="6">
        <f t="shared" si="748"/>
        <v>-2880</v>
      </c>
      <c r="R227" s="6">
        <f t="shared" si="748"/>
        <v>-2880</v>
      </c>
      <c r="S227" s="6">
        <f t="shared" si="748"/>
        <v>-2880</v>
      </c>
      <c r="T227" s="6">
        <f t="shared" si="748"/>
        <v>-2880</v>
      </c>
      <c r="U227" s="6">
        <f t="shared" si="748"/>
        <v>-2880</v>
      </c>
      <c r="V227" s="6">
        <f t="shared" si="748"/>
        <v>-2880</v>
      </c>
      <c r="W227" s="6">
        <f t="shared" si="748"/>
        <v>-2880</v>
      </c>
      <c r="X227" s="6">
        <f t="shared" si="748"/>
        <v>-2880</v>
      </c>
      <c r="Y227" s="6">
        <f t="shared" si="748"/>
        <v>-2880</v>
      </c>
      <c r="Z227" s="6">
        <f t="shared" si="749"/>
        <v>-2880</v>
      </c>
      <c r="AA227" s="6">
        <f t="shared" si="749"/>
        <v>-2880</v>
      </c>
      <c r="AB227" s="6">
        <f t="shared" si="749"/>
        <v>-2880</v>
      </c>
      <c r="AC227" s="6">
        <f t="shared" si="749"/>
        <v>-2966.4</v>
      </c>
      <c r="AD227" s="6">
        <f t="shared" si="749"/>
        <v>-2966.4</v>
      </c>
      <c r="AE227" s="6">
        <f t="shared" si="749"/>
        <v>-2966.4</v>
      </c>
      <c r="AF227" s="6">
        <f t="shared" si="749"/>
        <v>-2966.4</v>
      </c>
      <c r="AG227" s="6">
        <f t="shared" si="749"/>
        <v>-2966.4</v>
      </c>
      <c r="AH227" s="6">
        <f t="shared" si="749"/>
        <v>-2966.4</v>
      </c>
      <c r="AI227" s="6">
        <f t="shared" si="749"/>
        <v>-2966.4</v>
      </c>
      <c r="AJ227" s="6">
        <f t="shared" si="750"/>
        <v>-2966.4</v>
      </c>
      <c r="AK227" s="6">
        <f t="shared" si="750"/>
        <v>-2966.4</v>
      </c>
      <c r="AL227" s="6">
        <f t="shared" si="750"/>
        <v>-2966.4</v>
      </c>
      <c r="AM227" s="6">
        <f t="shared" si="750"/>
        <v>-2966.4</v>
      </c>
      <c r="AN227" s="6">
        <f t="shared" si="750"/>
        <v>-2966.4</v>
      </c>
      <c r="AO227" s="6">
        <f t="shared" si="750"/>
        <v>-3055.3920000000003</v>
      </c>
      <c r="AP227" s="6">
        <f t="shared" si="750"/>
        <v>-3055.3920000000003</v>
      </c>
      <c r="AQ227" s="6">
        <f t="shared" si="750"/>
        <v>-3055.3920000000003</v>
      </c>
      <c r="AR227" s="6">
        <f t="shared" si="750"/>
        <v>-3055.3920000000003</v>
      </c>
      <c r="AS227" s="6">
        <f t="shared" si="750"/>
        <v>-3055.3920000000003</v>
      </c>
      <c r="AT227" s="6">
        <f t="shared" si="751"/>
        <v>-3055.3920000000003</v>
      </c>
      <c r="AU227" s="6">
        <f t="shared" si="751"/>
        <v>-3055.3920000000003</v>
      </c>
      <c r="AV227" s="6">
        <f t="shared" si="751"/>
        <v>-3055.3920000000003</v>
      </c>
      <c r="AW227" s="6">
        <f t="shared" si="751"/>
        <v>-3055.3920000000003</v>
      </c>
      <c r="AX227" s="6">
        <f t="shared" si="751"/>
        <v>-3055.3920000000003</v>
      </c>
      <c r="AY227" s="6">
        <f t="shared" si="751"/>
        <v>-3055.3920000000003</v>
      </c>
      <c r="AZ227" s="6">
        <f t="shared" si="751"/>
        <v>-3055.3920000000003</v>
      </c>
      <c r="BA227" s="6">
        <f t="shared" si="751"/>
        <v>-3147.0537600000007</v>
      </c>
      <c r="BB227" s="6">
        <f t="shared" si="751"/>
        <v>-3147.0537600000007</v>
      </c>
      <c r="BC227" s="6">
        <f t="shared" si="751"/>
        <v>-3147.0537600000007</v>
      </c>
      <c r="BD227" s="6">
        <f t="shared" si="752"/>
        <v>-3147.0537600000007</v>
      </c>
      <c r="BE227" s="6">
        <f t="shared" si="752"/>
        <v>-3147.0537600000007</v>
      </c>
      <c r="BF227" s="6">
        <f t="shared" si="752"/>
        <v>-3147.0537600000007</v>
      </c>
      <c r="BG227" s="6">
        <f t="shared" si="752"/>
        <v>-3147.0537600000007</v>
      </c>
      <c r="BH227" s="6">
        <f t="shared" si="752"/>
        <v>-3147.0537600000007</v>
      </c>
      <c r="BI227" s="6">
        <f t="shared" si="752"/>
        <v>-3147.0537600000007</v>
      </c>
      <c r="BJ227" s="6">
        <f t="shared" si="752"/>
        <v>-3147.0537600000007</v>
      </c>
      <c r="BK227" s="6">
        <f t="shared" si="752"/>
        <v>-3147.0537600000007</v>
      </c>
      <c r="BL227" s="6">
        <f t="shared" si="752"/>
        <v>-3147.0537600000007</v>
      </c>
      <c r="BM227" s="6">
        <f t="shared" si="752"/>
        <v>-3241.4653728000008</v>
      </c>
      <c r="BN227" s="6">
        <f t="shared" si="753"/>
        <v>-3241.4653728000008</v>
      </c>
      <c r="BO227" s="6">
        <f t="shared" si="753"/>
        <v>-3241.4653728000008</v>
      </c>
      <c r="BP227" s="6">
        <f t="shared" si="753"/>
        <v>-3241.4653728000008</v>
      </c>
      <c r="BQ227" s="6">
        <f t="shared" si="753"/>
        <v>-3241.4653728000008</v>
      </c>
      <c r="BR227" s="6">
        <f t="shared" si="753"/>
        <v>-3241.4653728000008</v>
      </c>
      <c r="BS227" s="6">
        <f t="shared" si="753"/>
        <v>-3241.4653728000008</v>
      </c>
      <c r="BT227" s="6">
        <f t="shared" si="753"/>
        <v>-3241.4653728000008</v>
      </c>
      <c r="BU227" s="6">
        <f t="shared" si="753"/>
        <v>-3241.4653728000008</v>
      </c>
      <c r="BV227" s="6">
        <f t="shared" si="753"/>
        <v>-3241.4653728000008</v>
      </c>
      <c r="BW227" s="6">
        <f t="shared" si="753"/>
        <v>-3241.4653728000008</v>
      </c>
      <c r="BX227" s="7">
        <f t="shared" si="754"/>
        <v>-3241.4653728000008</v>
      </c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18"/>
    </row>
    <row r="228" spans="1:100" ht="16.8" customHeight="1" outlineLevel="1" x14ac:dyDescent="0.3">
      <c r="A228" s="274"/>
      <c r="B228" s="12" t="s">
        <v>61</v>
      </c>
      <c r="C228" s="61">
        <f>SUM(D228:DM228)/SUM($D225:DM225)</f>
        <v>-8.0000000000000099E-2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f t="shared" si="748"/>
        <v>-4800</v>
      </c>
      <c r="Q228" s="6">
        <f t="shared" si="748"/>
        <v>-2880</v>
      </c>
      <c r="R228" s="6">
        <f t="shared" si="748"/>
        <v>-2880</v>
      </c>
      <c r="S228" s="6">
        <f t="shared" si="748"/>
        <v>-2880</v>
      </c>
      <c r="T228" s="6">
        <f t="shared" si="748"/>
        <v>-2880</v>
      </c>
      <c r="U228" s="6">
        <f t="shared" si="748"/>
        <v>-2880</v>
      </c>
      <c r="V228" s="6">
        <f t="shared" si="748"/>
        <v>-2880</v>
      </c>
      <c r="W228" s="6">
        <f t="shared" si="748"/>
        <v>-2880</v>
      </c>
      <c r="X228" s="6">
        <f t="shared" si="748"/>
        <v>-2880</v>
      </c>
      <c r="Y228" s="6">
        <f t="shared" si="748"/>
        <v>-2880</v>
      </c>
      <c r="Z228" s="6">
        <f t="shared" si="749"/>
        <v>-2880</v>
      </c>
      <c r="AA228" s="6">
        <f t="shared" si="749"/>
        <v>-2880</v>
      </c>
      <c r="AB228" s="6">
        <f t="shared" si="749"/>
        <v>-2880</v>
      </c>
      <c r="AC228" s="6">
        <f t="shared" si="749"/>
        <v>-2966.4</v>
      </c>
      <c r="AD228" s="6">
        <f t="shared" si="749"/>
        <v>-2966.4</v>
      </c>
      <c r="AE228" s="6">
        <f t="shared" si="749"/>
        <v>-2966.4</v>
      </c>
      <c r="AF228" s="6">
        <f t="shared" si="749"/>
        <v>-2966.4</v>
      </c>
      <c r="AG228" s="6">
        <f t="shared" si="749"/>
        <v>-2966.4</v>
      </c>
      <c r="AH228" s="6">
        <f t="shared" si="749"/>
        <v>-2966.4</v>
      </c>
      <c r="AI228" s="6">
        <f t="shared" si="749"/>
        <v>-2966.4</v>
      </c>
      <c r="AJ228" s="6">
        <f t="shared" si="750"/>
        <v>-2966.4</v>
      </c>
      <c r="AK228" s="6">
        <f t="shared" si="750"/>
        <v>-2966.4</v>
      </c>
      <c r="AL228" s="6">
        <f t="shared" si="750"/>
        <v>-2966.4</v>
      </c>
      <c r="AM228" s="6">
        <f t="shared" si="750"/>
        <v>-2966.4</v>
      </c>
      <c r="AN228" s="6">
        <f t="shared" si="750"/>
        <v>-2966.4</v>
      </c>
      <c r="AO228" s="6">
        <f t="shared" si="750"/>
        <v>-3055.3920000000003</v>
      </c>
      <c r="AP228" s="6">
        <f t="shared" si="750"/>
        <v>-3055.3920000000003</v>
      </c>
      <c r="AQ228" s="6">
        <f t="shared" si="750"/>
        <v>-3055.3920000000003</v>
      </c>
      <c r="AR228" s="6">
        <f t="shared" si="750"/>
        <v>-3055.3920000000003</v>
      </c>
      <c r="AS228" s="6">
        <f t="shared" si="750"/>
        <v>-3055.3920000000003</v>
      </c>
      <c r="AT228" s="6">
        <f t="shared" si="751"/>
        <v>-3055.3920000000003</v>
      </c>
      <c r="AU228" s="6">
        <f t="shared" si="751"/>
        <v>-3055.3920000000003</v>
      </c>
      <c r="AV228" s="6">
        <f t="shared" si="751"/>
        <v>-3055.3920000000003</v>
      </c>
      <c r="AW228" s="6">
        <f t="shared" si="751"/>
        <v>-3055.3920000000003</v>
      </c>
      <c r="AX228" s="6">
        <f t="shared" si="751"/>
        <v>-3055.3920000000003</v>
      </c>
      <c r="AY228" s="6">
        <f t="shared" si="751"/>
        <v>-3055.3920000000003</v>
      </c>
      <c r="AZ228" s="6">
        <f t="shared" si="751"/>
        <v>-3055.3920000000003</v>
      </c>
      <c r="BA228" s="6">
        <f t="shared" si="751"/>
        <v>-3147.0537600000007</v>
      </c>
      <c r="BB228" s="6">
        <f t="shared" si="751"/>
        <v>-3147.0537600000007</v>
      </c>
      <c r="BC228" s="6">
        <f t="shared" si="751"/>
        <v>-3147.0537600000007</v>
      </c>
      <c r="BD228" s="6">
        <f t="shared" si="752"/>
        <v>-3147.0537600000007</v>
      </c>
      <c r="BE228" s="6">
        <f t="shared" si="752"/>
        <v>-3147.0537600000007</v>
      </c>
      <c r="BF228" s="6">
        <f t="shared" si="752"/>
        <v>-3147.0537600000007</v>
      </c>
      <c r="BG228" s="6">
        <f t="shared" si="752"/>
        <v>-3147.0537600000007</v>
      </c>
      <c r="BH228" s="6">
        <f t="shared" si="752"/>
        <v>-3147.0537600000007</v>
      </c>
      <c r="BI228" s="6">
        <f t="shared" si="752"/>
        <v>-3147.0537600000007</v>
      </c>
      <c r="BJ228" s="6">
        <f t="shared" si="752"/>
        <v>-3147.0537600000007</v>
      </c>
      <c r="BK228" s="6">
        <f t="shared" si="752"/>
        <v>-3147.0537600000007</v>
      </c>
      <c r="BL228" s="6">
        <f t="shared" si="752"/>
        <v>-3147.0537600000007</v>
      </c>
      <c r="BM228" s="6">
        <f t="shared" si="752"/>
        <v>-3241.4653728000008</v>
      </c>
      <c r="BN228" s="6">
        <f t="shared" si="753"/>
        <v>-3241.4653728000008</v>
      </c>
      <c r="BO228" s="6">
        <f t="shared" si="753"/>
        <v>-3241.4653728000008</v>
      </c>
      <c r="BP228" s="6">
        <f t="shared" si="753"/>
        <v>-3241.4653728000008</v>
      </c>
      <c r="BQ228" s="6">
        <f t="shared" si="753"/>
        <v>-3241.4653728000008</v>
      </c>
      <c r="BR228" s="6">
        <f t="shared" si="753"/>
        <v>-3241.4653728000008</v>
      </c>
      <c r="BS228" s="6">
        <f t="shared" si="753"/>
        <v>-3241.4653728000008</v>
      </c>
      <c r="BT228" s="6">
        <f t="shared" si="753"/>
        <v>-3241.4653728000008</v>
      </c>
      <c r="BU228" s="6">
        <f t="shared" si="753"/>
        <v>-3241.4653728000008</v>
      </c>
      <c r="BV228" s="6">
        <f t="shared" si="753"/>
        <v>-3241.4653728000008</v>
      </c>
      <c r="BW228" s="6">
        <f t="shared" si="753"/>
        <v>-3241.4653728000008</v>
      </c>
      <c r="BX228" s="7">
        <f t="shared" si="754"/>
        <v>-3241.4653728000008</v>
      </c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18"/>
    </row>
    <row r="229" spans="1:100" ht="16.8" customHeight="1" outlineLevel="1" thickBot="1" x14ac:dyDescent="0.35">
      <c r="A229" s="274">
        <f>NPV((1+'Budget New Projetcts'!$C$7)^(1/12)-1,'Cashflow New Projects'!D229:CV229)</f>
        <v>480610.36100631522</v>
      </c>
      <c r="B229" s="5" t="s">
        <v>62</v>
      </c>
      <c r="C229" s="61">
        <f>SUM(D229:DM229)/SUM($D225:DM225)</f>
        <v>0.33013120694105919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f t="shared" si="748"/>
        <v>-1149600</v>
      </c>
      <c r="Q229" s="6">
        <f t="shared" si="748"/>
        <v>30240</v>
      </c>
      <c r="R229" s="6">
        <f t="shared" si="748"/>
        <v>30240</v>
      </c>
      <c r="S229" s="6">
        <f t="shared" si="748"/>
        <v>30240</v>
      </c>
      <c r="T229" s="6">
        <f t="shared" si="748"/>
        <v>30240</v>
      </c>
      <c r="U229" s="6">
        <f t="shared" si="748"/>
        <v>30240</v>
      </c>
      <c r="V229" s="6">
        <f t="shared" si="748"/>
        <v>30240</v>
      </c>
      <c r="W229" s="6">
        <f t="shared" si="748"/>
        <v>30240</v>
      </c>
      <c r="X229" s="6">
        <f t="shared" si="748"/>
        <v>30240</v>
      </c>
      <c r="Y229" s="6">
        <f t="shared" si="748"/>
        <v>30240</v>
      </c>
      <c r="Z229" s="6">
        <f t="shared" si="749"/>
        <v>30240</v>
      </c>
      <c r="AA229" s="6">
        <f t="shared" si="749"/>
        <v>30240</v>
      </c>
      <c r="AB229" s="6">
        <f t="shared" si="749"/>
        <v>30240</v>
      </c>
      <c r="AC229" s="6">
        <f t="shared" si="749"/>
        <v>31147.199999999997</v>
      </c>
      <c r="AD229" s="6">
        <f t="shared" si="749"/>
        <v>31147.199999999997</v>
      </c>
      <c r="AE229" s="6">
        <f t="shared" si="749"/>
        <v>31147.199999999997</v>
      </c>
      <c r="AF229" s="6">
        <f t="shared" si="749"/>
        <v>31147.199999999997</v>
      </c>
      <c r="AG229" s="6">
        <f t="shared" si="749"/>
        <v>31147.199999999997</v>
      </c>
      <c r="AH229" s="6">
        <f t="shared" si="749"/>
        <v>31147.199999999997</v>
      </c>
      <c r="AI229" s="6">
        <f t="shared" si="749"/>
        <v>31147.199999999997</v>
      </c>
      <c r="AJ229" s="6">
        <f t="shared" si="750"/>
        <v>31147.199999999997</v>
      </c>
      <c r="AK229" s="6">
        <f t="shared" si="750"/>
        <v>31147.199999999997</v>
      </c>
      <c r="AL229" s="6">
        <f t="shared" si="750"/>
        <v>31147.199999999997</v>
      </c>
      <c r="AM229" s="6">
        <f t="shared" si="750"/>
        <v>31147.199999999997</v>
      </c>
      <c r="AN229" s="6">
        <f t="shared" si="750"/>
        <v>31147.199999999997</v>
      </c>
      <c r="AO229" s="6">
        <f t="shared" si="750"/>
        <v>32081.616000000002</v>
      </c>
      <c r="AP229" s="6">
        <f t="shared" si="750"/>
        <v>32081.616000000002</v>
      </c>
      <c r="AQ229" s="6">
        <f t="shared" si="750"/>
        <v>32081.616000000002</v>
      </c>
      <c r="AR229" s="6">
        <f t="shared" si="750"/>
        <v>32081.616000000002</v>
      </c>
      <c r="AS229" s="6">
        <f t="shared" si="750"/>
        <v>32081.616000000002</v>
      </c>
      <c r="AT229" s="6">
        <f t="shared" si="751"/>
        <v>32081.616000000002</v>
      </c>
      <c r="AU229" s="6">
        <f t="shared" si="751"/>
        <v>32081.616000000002</v>
      </c>
      <c r="AV229" s="6">
        <f t="shared" si="751"/>
        <v>32081.616000000002</v>
      </c>
      <c r="AW229" s="6">
        <f t="shared" si="751"/>
        <v>32081.616000000002</v>
      </c>
      <c r="AX229" s="6">
        <f t="shared" si="751"/>
        <v>32081.616000000002</v>
      </c>
      <c r="AY229" s="6">
        <f t="shared" si="751"/>
        <v>32081.616000000002</v>
      </c>
      <c r="AZ229" s="6">
        <f t="shared" si="751"/>
        <v>32081.616000000002</v>
      </c>
      <c r="BA229" s="6">
        <f t="shared" si="751"/>
        <v>33044.064480000001</v>
      </c>
      <c r="BB229" s="6">
        <f t="shared" si="751"/>
        <v>33044.064480000001</v>
      </c>
      <c r="BC229" s="6">
        <f t="shared" si="751"/>
        <v>33044.064480000001</v>
      </c>
      <c r="BD229" s="6">
        <f t="shared" si="752"/>
        <v>33044.064480000001</v>
      </c>
      <c r="BE229" s="6">
        <f t="shared" si="752"/>
        <v>33044.064480000001</v>
      </c>
      <c r="BF229" s="6">
        <f t="shared" si="752"/>
        <v>33044.064480000001</v>
      </c>
      <c r="BG229" s="6">
        <f t="shared" si="752"/>
        <v>33044.064480000001</v>
      </c>
      <c r="BH229" s="6">
        <f t="shared" si="752"/>
        <v>33044.064480000001</v>
      </c>
      <c r="BI229" s="6">
        <f t="shared" si="752"/>
        <v>33044.064480000001</v>
      </c>
      <c r="BJ229" s="6">
        <f t="shared" si="752"/>
        <v>33044.064480000001</v>
      </c>
      <c r="BK229" s="6">
        <f t="shared" si="752"/>
        <v>33044.064480000001</v>
      </c>
      <c r="BL229" s="6">
        <f t="shared" si="752"/>
        <v>33044.064480000001</v>
      </c>
      <c r="BM229" s="6">
        <f t="shared" si="752"/>
        <v>34035.386414400011</v>
      </c>
      <c r="BN229" s="6">
        <f t="shared" si="753"/>
        <v>34035.386414400011</v>
      </c>
      <c r="BO229" s="6">
        <f t="shared" si="753"/>
        <v>34035.386414400011</v>
      </c>
      <c r="BP229" s="6">
        <f t="shared" si="753"/>
        <v>34035.386414400011</v>
      </c>
      <c r="BQ229" s="6">
        <f t="shared" si="753"/>
        <v>34035.386414400011</v>
      </c>
      <c r="BR229" s="6">
        <f t="shared" si="753"/>
        <v>34035.386414400011</v>
      </c>
      <c r="BS229" s="6">
        <f t="shared" si="753"/>
        <v>34035.386414400011</v>
      </c>
      <c r="BT229" s="6">
        <f t="shared" si="753"/>
        <v>34035.386414400011</v>
      </c>
      <c r="BU229" s="6">
        <f t="shared" si="753"/>
        <v>34035.386414400011</v>
      </c>
      <c r="BV229" s="6">
        <f t="shared" si="753"/>
        <v>34035.386414400011</v>
      </c>
      <c r="BW229" s="6">
        <f t="shared" si="753"/>
        <v>34035.386414400011</v>
      </c>
      <c r="BX229" s="7">
        <f t="shared" si="754"/>
        <v>34035.386414400011</v>
      </c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18"/>
    </row>
    <row r="230" spans="1:100" ht="16.8" customHeight="1" x14ac:dyDescent="0.3">
      <c r="A230" s="274"/>
      <c r="B230" s="261" t="s">
        <v>143</v>
      </c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  <c r="AD230" s="262"/>
      <c r="AE230" s="262"/>
      <c r="AF230" s="262"/>
      <c r="AG230" s="262"/>
      <c r="AH230" s="262"/>
      <c r="AI230" s="262"/>
      <c r="AJ230" s="262"/>
      <c r="AK230" s="262"/>
      <c r="AL230" s="262"/>
      <c r="AM230" s="262"/>
      <c r="AN230" s="262"/>
      <c r="AO230" s="262"/>
      <c r="AP230" s="262"/>
      <c r="AQ230" s="262"/>
      <c r="AR230" s="262"/>
      <c r="AS230" s="262"/>
      <c r="AT230" s="262"/>
      <c r="AU230" s="262"/>
      <c r="AV230" s="262"/>
      <c r="AW230" s="262"/>
      <c r="AX230" s="262"/>
      <c r="AY230" s="262"/>
      <c r="AZ230" s="262"/>
      <c r="BA230" s="262"/>
      <c r="BB230" s="262"/>
      <c r="BC230" s="262"/>
      <c r="BD230" s="262"/>
      <c r="BE230" s="262"/>
      <c r="BF230" s="262"/>
      <c r="BG230" s="262"/>
      <c r="BH230" s="262"/>
      <c r="BI230" s="262"/>
      <c r="BJ230" s="262"/>
      <c r="BK230" s="262"/>
      <c r="BL230" s="262"/>
      <c r="BM230" s="262"/>
      <c r="BN230" s="262"/>
      <c r="BO230" s="262"/>
      <c r="BP230" s="262"/>
      <c r="BQ230" s="262"/>
      <c r="BR230" s="262"/>
      <c r="BS230" s="262"/>
      <c r="BT230" s="262"/>
      <c r="BU230" s="262"/>
      <c r="BV230" s="262"/>
      <c r="BW230" s="262"/>
      <c r="BX230" s="262"/>
      <c r="BY230" s="262"/>
      <c r="BZ230" s="262"/>
      <c r="CA230" s="262"/>
      <c r="CB230" s="262"/>
      <c r="CC230" s="262"/>
      <c r="CD230" s="262"/>
      <c r="CE230" s="262"/>
      <c r="CF230" s="262"/>
      <c r="CG230" s="262"/>
      <c r="CH230" s="262"/>
      <c r="CI230" s="262"/>
      <c r="CJ230" s="262"/>
      <c r="CK230" s="262"/>
      <c r="CL230" s="262"/>
      <c r="CM230" s="262"/>
      <c r="CN230" s="262"/>
      <c r="CO230" s="262"/>
      <c r="CP230" s="262"/>
      <c r="CQ230" s="262"/>
      <c r="CR230" s="262"/>
      <c r="CS230" s="262"/>
      <c r="CT230" s="262"/>
      <c r="CU230" s="262"/>
      <c r="CV230" s="263"/>
    </row>
    <row r="231" spans="1:100" ht="16.8" customHeight="1" collapsed="1" thickBot="1" x14ac:dyDescent="0.35">
      <c r="A231" s="274"/>
      <c r="B231" s="258"/>
      <c r="C231" s="259"/>
      <c r="D231" s="259"/>
      <c r="E231" s="259"/>
      <c r="F231" s="259"/>
      <c r="G231" s="259"/>
      <c r="H231" s="259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259"/>
      <c r="AH231" s="259"/>
      <c r="AI231" s="259"/>
      <c r="AJ231" s="259"/>
      <c r="AK231" s="259"/>
      <c r="AL231" s="259"/>
      <c r="AM231" s="259"/>
      <c r="AN231" s="259"/>
      <c r="AO231" s="259"/>
      <c r="AP231" s="259"/>
      <c r="AQ231" s="259"/>
      <c r="AR231" s="259"/>
      <c r="AS231" s="259"/>
      <c r="AT231" s="259"/>
      <c r="AU231" s="259"/>
      <c r="AV231" s="259"/>
      <c r="AW231" s="259"/>
      <c r="AX231" s="259"/>
      <c r="AY231" s="259"/>
      <c r="AZ231" s="259"/>
      <c r="BA231" s="259"/>
      <c r="BB231" s="259"/>
      <c r="BC231" s="259"/>
      <c r="BD231" s="259"/>
      <c r="BE231" s="259"/>
      <c r="BF231" s="259"/>
      <c r="BG231" s="259"/>
      <c r="BH231" s="259"/>
      <c r="BI231" s="259"/>
      <c r="BJ231" s="259"/>
      <c r="BK231" s="259"/>
      <c r="BL231" s="259"/>
      <c r="BM231" s="259"/>
      <c r="BN231" s="259"/>
      <c r="BO231" s="259"/>
      <c r="BP231" s="259"/>
      <c r="BQ231" s="259"/>
      <c r="BR231" s="259"/>
      <c r="BS231" s="259"/>
      <c r="BT231" s="259"/>
      <c r="BU231" s="259"/>
      <c r="BV231" s="259"/>
      <c r="BW231" s="259"/>
      <c r="BX231" s="259"/>
      <c r="BY231" s="259"/>
      <c r="BZ231" s="259"/>
      <c r="CA231" s="259"/>
      <c r="CB231" s="259"/>
      <c r="CC231" s="259"/>
      <c r="CD231" s="259"/>
      <c r="CE231" s="259"/>
      <c r="CF231" s="259"/>
      <c r="CG231" s="259"/>
      <c r="CH231" s="259"/>
      <c r="CI231" s="259"/>
      <c r="CJ231" s="259"/>
      <c r="CK231" s="259"/>
      <c r="CL231" s="259"/>
      <c r="CM231" s="259"/>
      <c r="CN231" s="259"/>
      <c r="CO231" s="259"/>
      <c r="CP231" s="259"/>
      <c r="CQ231" s="259"/>
      <c r="CR231" s="259"/>
      <c r="CS231" s="259"/>
      <c r="CT231" s="259"/>
      <c r="CU231" s="259"/>
      <c r="CV231" s="260"/>
    </row>
    <row r="232" spans="1:100" ht="16.8" customHeight="1" outlineLevel="1" thickBot="1" x14ac:dyDescent="0.35">
      <c r="A232" s="274"/>
      <c r="B232" s="257" t="s">
        <v>125</v>
      </c>
      <c r="C232" s="232"/>
      <c r="D232" s="232" t="s">
        <v>63</v>
      </c>
      <c r="E232" s="232">
        <v>43831</v>
      </c>
      <c r="F232" s="232">
        <v>43862</v>
      </c>
      <c r="G232" s="232">
        <v>43891</v>
      </c>
      <c r="H232" s="232">
        <v>43922</v>
      </c>
      <c r="I232" s="232">
        <v>43952</v>
      </c>
      <c r="J232" s="232">
        <v>43983</v>
      </c>
      <c r="K232" s="232">
        <v>44013</v>
      </c>
      <c r="L232" s="232">
        <v>44044</v>
      </c>
      <c r="M232" s="232">
        <v>44075</v>
      </c>
      <c r="N232" s="232">
        <v>44105</v>
      </c>
      <c r="O232" s="232">
        <v>44136</v>
      </c>
      <c r="P232" s="232">
        <v>44166</v>
      </c>
      <c r="Q232" s="232">
        <v>44197</v>
      </c>
      <c r="R232" s="232">
        <v>44228</v>
      </c>
      <c r="S232" s="232">
        <v>44256</v>
      </c>
      <c r="T232" s="232">
        <v>44287</v>
      </c>
      <c r="U232" s="232">
        <v>44317</v>
      </c>
      <c r="V232" s="232">
        <v>44348</v>
      </c>
      <c r="W232" s="232">
        <v>44378</v>
      </c>
      <c r="X232" s="232">
        <v>44409</v>
      </c>
      <c r="Y232" s="232">
        <v>44440</v>
      </c>
      <c r="Z232" s="232">
        <v>44470</v>
      </c>
      <c r="AA232" s="232">
        <v>44501</v>
      </c>
      <c r="AB232" s="232">
        <v>44531</v>
      </c>
      <c r="AC232" s="232">
        <v>44562</v>
      </c>
      <c r="AD232" s="232">
        <v>44593</v>
      </c>
      <c r="AE232" s="232">
        <v>44621</v>
      </c>
      <c r="AF232" s="232">
        <v>44652</v>
      </c>
      <c r="AG232" s="232">
        <v>44682</v>
      </c>
      <c r="AH232" s="232">
        <v>44713</v>
      </c>
      <c r="AI232" s="232">
        <v>44743</v>
      </c>
      <c r="AJ232" s="232">
        <v>44774</v>
      </c>
      <c r="AK232" s="232">
        <v>44805</v>
      </c>
      <c r="AL232" s="232">
        <v>44835</v>
      </c>
      <c r="AM232" s="232">
        <v>44866</v>
      </c>
      <c r="AN232" s="232">
        <v>44896</v>
      </c>
      <c r="AO232" s="232">
        <v>44927</v>
      </c>
      <c r="AP232" s="232">
        <v>44958</v>
      </c>
      <c r="AQ232" s="232">
        <v>44986</v>
      </c>
      <c r="AR232" s="232">
        <v>45017</v>
      </c>
      <c r="AS232" s="232">
        <v>45047</v>
      </c>
      <c r="AT232" s="232">
        <v>45078</v>
      </c>
      <c r="AU232" s="232">
        <v>45108</v>
      </c>
      <c r="AV232" s="232">
        <v>45139</v>
      </c>
      <c r="AW232" s="232">
        <v>45170</v>
      </c>
      <c r="AX232" s="232">
        <v>45200</v>
      </c>
      <c r="AY232" s="232">
        <v>45231</v>
      </c>
      <c r="AZ232" s="232">
        <v>45261</v>
      </c>
      <c r="BA232" s="232">
        <v>45292</v>
      </c>
      <c r="BB232" s="232">
        <v>45323</v>
      </c>
      <c r="BC232" s="232">
        <v>45352</v>
      </c>
      <c r="BD232" s="232">
        <v>45383</v>
      </c>
      <c r="BE232" s="232">
        <v>45413</v>
      </c>
      <c r="BF232" s="232">
        <v>45444</v>
      </c>
      <c r="BG232" s="232">
        <v>45474</v>
      </c>
      <c r="BH232" s="232">
        <v>45505</v>
      </c>
      <c r="BI232" s="232">
        <v>45536</v>
      </c>
      <c r="BJ232" s="232">
        <v>45566</v>
      </c>
      <c r="BK232" s="232">
        <v>45597</v>
      </c>
      <c r="BL232" s="232">
        <v>45627</v>
      </c>
      <c r="BM232" s="232">
        <v>45658</v>
      </c>
      <c r="BN232" s="232">
        <v>45689</v>
      </c>
      <c r="BO232" s="232">
        <v>45717</v>
      </c>
      <c r="BP232" s="232">
        <v>45748</v>
      </c>
      <c r="BQ232" s="232">
        <v>45778</v>
      </c>
      <c r="BR232" s="232">
        <v>45809</v>
      </c>
      <c r="BS232" s="232">
        <v>45839</v>
      </c>
      <c r="BT232" s="232">
        <v>45870</v>
      </c>
      <c r="BU232" s="232">
        <v>45901</v>
      </c>
      <c r="BV232" s="232">
        <v>45931</v>
      </c>
      <c r="BW232" s="232">
        <v>45962</v>
      </c>
      <c r="BX232" s="232">
        <v>45992</v>
      </c>
      <c r="BY232" s="232">
        <v>46023</v>
      </c>
      <c r="BZ232" s="232">
        <v>46054</v>
      </c>
      <c r="CA232" s="232">
        <v>46082</v>
      </c>
      <c r="CB232" s="232">
        <v>46113</v>
      </c>
      <c r="CC232" s="232">
        <v>46143</v>
      </c>
      <c r="CD232" s="232">
        <v>46174</v>
      </c>
      <c r="CE232" s="232">
        <v>46204</v>
      </c>
      <c r="CF232" s="232">
        <v>46235</v>
      </c>
      <c r="CG232" s="232">
        <v>46266</v>
      </c>
      <c r="CH232" s="232">
        <v>46296</v>
      </c>
      <c r="CI232" s="232">
        <v>46327</v>
      </c>
      <c r="CJ232" s="232">
        <v>46357</v>
      </c>
      <c r="CK232" s="232">
        <v>46388</v>
      </c>
      <c r="CL232" s="232">
        <v>46419</v>
      </c>
      <c r="CM232" s="232">
        <v>46447</v>
      </c>
      <c r="CN232" s="232">
        <v>46478</v>
      </c>
      <c r="CO232" s="232">
        <v>46508</v>
      </c>
      <c r="CP232" s="232">
        <v>46539</v>
      </c>
      <c r="CQ232" s="254"/>
      <c r="CR232" s="254"/>
      <c r="CS232" s="254"/>
      <c r="CT232" s="254"/>
      <c r="CU232" s="254"/>
      <c r="CV232" s="255"/>
    </row>
    <row r="233" spans="1:100" ht="16.8" customHeight="1" outlineLevel="1" x14ac:dyDescent="0.3">
      <c r="A233" s="274"/>
      <c r="B233" s="2" t="s">
        <v>58</v>
      </c>
      <c r="C233" s="253">
        <f>SUM(D233:DM233)/SUM($D233:DM233)</f>
        <v>1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3">
        <f>'Budget New Projetcts'!E43</f>
        <v>0</v>
      </c>
      <c r="L233" s="3">
        <f>'Budget New Projetcts'!F43</f>
        <v>0</v>
      </c>
      <c r="M233" s="3">
        <f>'Budget New Projetcts'!G43</f>
        <v>0</v>
      </c>
      <c r="N233" s="3">
        <f>'Budget New Projetcts'!H43</f>
        <v>0</v>
      </c>
      <c r="O233" s="3">
        <f>'Budget New Projetcts'!I43</f>
        <v>0</v>
      </c>
      <c r="P233" s="3">
        <f>'Budget New Projetcts'!J43</f>
        <v>0</v>
      </c>
      <c r="Q233" s="3">
        <f>'Budget New Projetcts'!K43</f>
        <v>0</v>
      </c>
      <c r="R233" s="3">
        <f>'Budget New Projetcts'!L43</f>
        <v>0</v>
      </c>
      <c r="S233" s="3">
        <f>'Budget New Projetcts'!M43</f>
        <v>0</v>
      </c>
      <c r="T233" s="3">
        <f>'Budget New Projetcts'!N43</f>
        <v>0</v>
      </c>
      <c r="U233" s="3">
        <f>'Budget New Projetcts'!O43</f>
        <v>0</v>
      </c>
      <c r="V233" s="3">
        <f>J219</f>
        <v>30000</v>
      </c>
      <c r="W233" s="3">
        <f t="shared" ref="W233:BX237" si="755">K219</f>
        <v>18000</v>
      </c>
      <c r="X233" s="3">
        <f t="shared" si="755"/>
        <v>18000</v>
      </c>
      <c r="Y233" s="3">
        <f t="shared" si="755"/>
        <v>18000</v>
      </c>
      <c r="Z233" s="3">
        <f t="shared" si="755"/>
        <v>18000</v>
      </c>
      <c r="AA233" s="3">
        <f t="shared" si="755"/>
        <v>18000</v>
      </c>
      <c r="AB233" s="3">
        <f t="shared" si="755"/>
        <v>18000</v>
      </c>
      <c r="AC233" s="3">
        <f t="shared" si="755"/>
        <v>18000</v>
      </c>
      <c r="AD233" s="3">
        <f t="shared" si="755"/>
        <v>18000</v>
      </c>
      <c r="AE233" s="3">
        <f t="shared" si="755"/>
        <v>18000</v>
      </c>
      <c r="AF233" s="3">
        <f t="shared" si="755"/>
        <v>18000</v>
      </c>
      <c r="AG233" s="3">
        <f t="shared" si="755"/>
        <v>18000</v>
      </c>
      <c r="AH233" s="3">
        <f t="shared" si="755"/>
        <v>18000</v>
      </c>
      <c r="AI233" s="3">
        <f t="shared" si="755"/>
        <v>18540</v>
      </c>
      <c r="AJ233" s="3">
        <f t="shared" si="755"/>
        <v>18540</v>
      </c>
      <c r="AK233" s="3">
        <f t="shared" si="755"/>
        <v>18540</v>
      </c>
      <c r="AL233" s="3">
        <f t="shared" si="755"/>
        <v>18540</v>
      </c>
      <c r="AM233" s="3">
        <f t="shared" si="755"/>
        <v>18540</v>
      </c>
      <c r="AN233" s="3">
        <f t="shared" si="755"/>
        <v>18540</v>
      </c>
      <c r="AO233" s="3">
        <f t="shared" si="755"/>
        <v>18540</v>
      </c>
      <c r="AP233" s="3">
        <f t="shared" si="755"/>
        <v>18540</v>
      </c>
      <c r="AQ233" s="3">
        <f t="shared" si="755"/>
        <v>18540</v>
      </c>
      <c r="AR233" s="3">
        <f t="shared" si="755"/>
        <v>18540</v>
      </c>
      <c r="AS233" s="3">
        <f t="shared" si="755"/>
        <v>18540</v>
      </c>
      <c r="AT233" s="3">
        <f t="shared" si="755"/>
        <v>18540</v>
      </c>
      <c r="AU233" s="3">
        <f t="shared" si="755"/>
        <v>19096.2</v>
      </c>
      <c r="AV233" s="3">
        <f t="shared" si="755"/>
        <v>19096.2</v>
      </c>
      <c r="AW233" s="3">
        <f t="shared" si="755"/>
        <v>19096.2</v>
      </c>
      <c r="AX233" s="3">
        <f t="shared" si="755"/>
        <v>19096.2</v>
      </c>
      <c r="AY233" s="3">
        <f t="shared" si="755"/>
        <v>19096.2</v>
      </c>
      <c r="AZ233" s="3">
        <f t="shared" si="755"/>
        <v>19096.2</v>
      </c>
      <c r="BA233" s="3">
        <f t="shared" si="755"/>
        <v>19096.2</v>
      </c>
      <c r="BB233" s="3">
        <f t="shared" si="755"/>
        <v>19096.2</v>
      </c>
      <c r="BC233" s="3">
        <f t="shared" si="755"/>
        <v>19096.2</v>
      </c>
      <c r="BD233" s="3">
        <f t="shared" si="755"/>
        <v>19096.2</v>
      </c>
      <c r="BE233" s="3">
        <f t="shared" si="755"/>
        <v>19096.2</v>
      </c>
      <c r="BF233" s="3">
        <f t="shared" si="755"/>
        <v>19096.2</v>
      </c>
      <c r="BG233" s="3">
        <f t="shared" si="755"/>
        <v>19669.086000000003</v>
      </c>
      <c r="BH233" s="3">
        <f t="shared" si="755"/>
        <v>19669.086000000003</v>
      </c>
      <c r="BI233" s="3">
        <f t="shared" si="755"/>
        <v>19669.086000000003</v>
      </c>
      <c r="BJ233" s="3">
        <f t="shared" si="755"/>
        <v>19669.086000000003</v>
      </c>
      <c r="BK233" s="3">
        <f t="shared" si="755"/>
        <v>19669.086000000003</v>
      </c>
      <c r="BL233" s="3">
        <f t="shared" si="755"/>
        <v>19669.086000000003</v>
      </c>
      <c r="BM233" s="3">
        <f t="shared" si="755"/>
        <v>19669.086000000003</v>
      </c>
      <c r="BN233" s="3">
        <f t="shared" si="755"/>
        <v>19669.086000000003</v>
      </c>
      <c r="BO233" s="3">
        <f t="shared" si="755"/>
        <v>19669.086000000003</v>
      </c>
      <c r="BP233" s="3">
        <f t="shared" si="755"/>
        <v>19669.086000000003</v>
      </c>
      <c r="BQ233" s="3">
        <f t="shared" si="755"/>
        <v>19669.086000000003</v>
      </c>
      <c r="BR233" s="3">
        <f t="shared" si="755"/>
        <v>19669.086000000003</v>
      </c>
      <c r="BS233" s="3">
        <f t="shared" si="755"/>
        <v>20259.158580000003</v>
      </c>
      <c r="BT233" s="3">
        <f t="shared" si="755"/>
        <v>20259.158580000003</v>
      </c>
      <c r="BU233" s="3">
        <f t="shared" si="755"/>
        <v>20259.158580000003</v>
      </c>
      <c r="BV233" s="3">
        <f t="shared" si="755"/>
        <v>20259.158580000003</v>
      </c>
      <c r="BW233" s="3">
        <f t="shared" si="755"/>
        <v>20259.158580000003</v>
      </c>
      <c r="BX233" s="3">
        <f t="shared" si="755"/>
        <v>20259.158580000003</v>
      </c>
      <c r="BY233" s="3">
        <f t="shared" ref="BY233:CJ237" si="756">BM219</f>
        <v>20259.158580000003</v>
      </c>
      <c r="BZ233" s="3">
        <f t="shared" si="756"/>
        <v>20259.158580000003</v>
      </c>
      <c r="CA233" s="3">
        <f t="shared" si="756"/>
        <v>20259.158580000003</v>
      </c>
      <c r="CB233" s="3">
        <f t="shared" si="756"/>
        <v>20259.158580000003</v>
      </c>
      <c r="CC233" s="3">
        <f t="shared" si="756"/>
        <v>20259.158580000003</v>
      </c>
      <c r="CD233" s="3">
        <f t="shared" si="756"/>
        <v>20259.158580000003</v>
      </c>
      <c r="CE233" s="3">
        <f t="shared" ref="CE233:CE237" si="757">BS219</f>
        <v>0</v>
      </c>
      <c r="CF233" s="3">
        <f t="shared" ref="CF233:CF237" si="758">BT219</f>
        <v>0</v>
      </c>
      <c r="CG233" s="3">
        <f t="shared" ref="CG233:CG237" si="759">BU219</f>
        <v>0</v>
      </c>
      <c r="CH233" s="3">
        <f t="shared" ref="CH233:CH237" si="760">BV219</f>
        <v>0</v>
      </c>
      <c r="CI233" s="3">
        <f t="shared" ref="CI233:CI237" si="761">BW219</f>
        <v>0</v>
      </c>
      <c r="CJ233" s="3">
        <f t="shared" si="756"/>
        <v>0</v>
      </c>
      <c r="CK233" s="3">
        <f t="shared" ref="CK233:CK237" si="762">BY219</f>
        <v>0</v>
      </c>
      <c r="CL233" s="3">
        <f t="shared" ref="CL233:CL237" si="763">BZ219</f>
        <v>0</v>
      </c>
      <c r="CM233" s="3">
        <f t="shared" ref="CM233:CM237" si="764">CA219</f>
        <v>0</v>
      </c>
      <c r="CN233" s="3">
        <f t="shared" ref="CN233:CN237" si="765">CB219</f>
        <v>0</v>
      </c>
      <c r="CO233" s="3">
        <f t="shared" ref="CD233:CP237" si="766">CC219</f>
        <v>0</v>
      </c>
      <c r="CP233" s="3">
        <f t="shared" si="766"/>
        <v>0</v>
      </c>
      <c r="CQ233" s="254"/>
      <c r="CR233" s="254"/>
      <c r="CS233" s="254"/>
      <c r="CT233" s="254"/>
      <c r="CU233" s="254"/>
      <c r="CV233" s="255"/>
    </row>
    <row r="234" spans="1:100" ht="16.8" customHeight="1" outlineLevel="1" x14ac:dyDescent="0.3">
      <c r="A234" s="274"/>
      <c r="B234" s="5" t="s">
        <v>59</v>
      </c>
      <c r="C234" s="61">
        <f>SUM(D234:DM234)/SUM($D233:DM233)</f>
        <v>-0.50986879305894084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f>'Budget New Projetcts'!E44</f>
        <v>0</v>
      </c>
      <c r="L234" s="6">
        <f>'Budget New Projetcts'!F44</f>
        <v>0</v>
      </c>
      <c r="M234" s="6">
        <f>'Budget New Projetcts'!G44</f>
        <v>0</v>
      </c>
      <c r="N234" s="6">
        <f>'Budget New Projetcts'!H44</f>
        <v>0</v>
      </c>
      <c r="O234" s="6">
        <f>'Budget New Projetcts'!I44</f>
        <v>0</v>
      </c>
      <c r="P234" s="6">
        <f>'Budget New Projetcts'!J44</f>
        <v>0</v>
      </c>
      <c r="Q234" s="6">
        <f>'Budget New Projetcts'!K44</f>
        <v>0</v>
      </c>
      <c r="R234" s="6">
        <f>'Budget New Projetcts'!L44</f>
        <v>0</v>
      </c>
      <c r="S234" s="6">
        <f>'Budget New Projetcts'!M44</f>
        <v>0</v>
      </c>
      <c r="T234" s="6">
        <f>'Budget New Projetcts'!N44</f>
        <v>0</v>
      </c>
      <c r="U234" s="6">
        <f>'Budget New Projetcts'!O44</f>
        <v>0</v>
      </c>
      <c r="V234" s="6">
        <f t="shared" ref="V234:V237" si="767">J220</f>
        <v>-600000</v>
      </c>
      <c r="W234" s="6">
        <f t="shared" si="755"/>
        <v>0</v>
      </c>
      <c r="X234" s="6">
        <f t="shared" si="755"/>
        <v>0</v>
      </c>
      <c r="Y234" s="6">
        <f t="shared" si="755"/>
        <v>0</v>
      </c>
      <c r="Z234" s="6">
        <f t="shared" si="755"/>
        <v>0</v>
      </c>
      <c r="AA234" s="6">
        <f t="shared" si="755"/>
        <v>0</v>
      </c>
      <c r="AB234" s="6">
        <f t="shared" si="755"/>
        <v>0</v>
      </c>
      <c r="AC234" s="6">
        <f t="shared" si="755"/>
        <v>0</v>
      </c>
      <c r="AD234" s="6">
        <f t="shared" si="755"/>
        <v>0</v>
      </c>
      <c r="AE234" s="6">
        <f t="shared" si="755"/>
        <v>0</v>
      </c>
      <c r="AF234" s="6">
        <f t="shared" si="755"/>
        <v>0</v>
      </c>
      <c r="AG234" s="6">
        <f t="shared" si="755"/>
        <v>0</v>
      </c>
      <c r="AH234" s="6">
        <f t="shared" si="755"/>
        <v>0</v>
      </c>
      <c r="AI234" s="6">
        <f t="shared" si="755"/>
        <v>0</v>
      </c>
      <c r="AJ234" s="6">
        <f t="shared" si="755"/>
        <v>0</v>
      </c>
      <c r="AK234" s="6">
        <f t="shared" si="755"/>
        <v>0</v>
      </c>
      <c r="AL234" s="6">
        <f t="shared" si="755"/>
        <v>0</v>
      </c>
      <c r="AM234" s="6">
        <f t="shared" si="755"/>
        <v>0</v>
      </c>
      <c r="AN234" s="6">
        <f t="shared" si="755"/>
        <v>0</v>
      </c>
      <c r="AO234" s="6">
        <f t="shared" si="755"/>
        <v>0</v>
      </c>
      <c r="AP234" s="6">
        <f t="shared" si="755"/>
        <v>0</v>
      </c>
      <c r="AQ234" s="6">
        <f t="shared" si="755"/>
        <v>0</v>
      </c>
      <c r="AR234" s="6">
        <f t="shared" si="755"/>
        <v>0</v>
      </c>
      <c r="AS234" s="6">
        <f t="shared" si="755"/>
        <v>0</v>
      </c>
      <c r="AT234" s="6">
        <f t="shared" si="755"/>
        <v>0</v>
      </c>
      <c r="AU234" s="6">
        <f t="shared" si="755"/>
        <v>0</v>
      </c>
      <c r="AV234" s="6">
        <f t="shared" si="755"/>
        <v>0</v>
      </c>
      <c r="AW234" s="6">
        <f t="shared" si="755"/>
        <v>0</v>
      </c>
      <c r="AX234" s="6">
        <f t="shared" si="755"/>
        <v>0</v>
      </c>
      <c r="AY234" s="6">
        <f t="shared" si="755"/>
        <v>0</v>
      </c>
      <c r="AZ234" s="6">
        <f t="shared" si="755"/>
        <v>0</v>
      </c>
      <c r="BA234" s="6">
        <f t="shared" si="755"/>
        <v>0</v>
      </c>
      <c r="BB234" s="6">
        <f t="shared" si="755"/>
        <v>0</v>
      </c>
      <c r="BC234" s="6">
        <f t="shared" si="755"/>
        <v>0</v>
      </c>
      <c r="BD234" s="6">
        <f t="shared" si="755"/>
        <v>0</v>
      </c>
      <c r="BE234" s="6">
        <f t="shared" si="755"/>
        <v>0</v>
      </c>
      <c r="BF234" s="6">
        <f t="shared" si="755"/>
        <v>0</v>
      </c>
      <c r="BG234" s="6">
        <f t="shared" si="755"/>
        <v>0</v>
      </c>
      <c r="BH234" s="6">
        <f t="shared" si="755"/>
        <v>0</v>
      </c>
      <c r="BI234" s="6">
        <f t="shared" si="755"/>
        <v>0</v>
      </c>
      <c r="BJ234" s="6">
        <f t="shared" si="755"/>
        <v>0</v>
      </c>
      <c r="BK234" s="6">
        <f t="shared" si="755"/>
        <v>0</v>
      </c>
      <c r="BL234" s="6">
        <f t="shared" si="755"/>
        <v>0</v>
      </c>
      <c r="BM234" s="6">
        <f t="shared" si="755"/>
        <v>0</v>
      </c>
      <c r="BN234" s="6">
        <f t="shared" si="755"/>
        <v>0</v>
      </c>
      <c r="BO234" s="6">
        <f t="shared" si="755"/>
        <v>0</v>
      </c>
      <c r="BP234" s="6">
        <f t="shared" si="755"/>
        <v>0</v>
      </c>
      <c r="BQ234" s="6">
        <f t="shared" si="755"/>
        <v>0</v>
      </c>
      <c r="BR234" s="6">
        <f t="shared" si="755"/>
        <v>0</v>
      </c>
      <c r="BS234" s="6">
        <f t="shared" si="755"/>
        <v>0</v>
      </c>
      <c r="BT234" s="6">
        <f t="shared" si="755"/>
        <v>0</v>
      </c>
      <c r="BU234" s="6">
        <f t="shared" si="755"/>
        <v>0</v>
      </c>
      <c r="BV234" s="6">
        <f t="shared" si="755"/>
        <v>0</v>
      </c>
      <c r="BW234" s="6">
        <f t="shared" si="755"/>
        <v>0</v>
      </c>
      <c r="BX234" s="6">
        <f t="shared" si="755"/>
        <v>0</v>
      </c>
      <c r="BY234" s="6">
        <f t="shared" si="756"/>
        <v>0</v>
      </c>
      <c r="BZ234" s="6">
        <f t="shared" si="756"/>
        <v>0</v>
      </c>
      <c r="CA234" s="6">
        <f t="shared" si="756"/>
        <v>0</v>
      </c>
      <c r="CB234" s="6">
        <f t="shared" si="756"/>
        <v>0</v>
      </c>
      <c r="CC234" s="6">
        <f t="shared" si="756"/>
        <v>0</v>
      </c>
      <c r="CD234" s="6">
        <f t="shared" si="766"/>
        <v>0</v>
      </c>
      <c r="CE234" s="6">
        <f t="shared" si="757"/>
        <v>0</v>
      </c>
      <c r="CF234" s="6">
        <f t="shared" si="758"/>
        <v>0</v>
      </c>
      <c r="CG234" s="6">
        <f t="shared" si="759"/>
        <v>0</v>
      </c>
      <c r="CH234" s="6">
        <f t="shared" si="760"/>
        <v>0</v>
      </c>
      <c r="CI234" s="6">
        <f t="shared" si="761"/>
        <v>0</v>
      </c>
      <c r="CJ234" s="6">
        <f t="shared" si="766"/>
        <v>0</v>
      </c>
      <c r="CK234" s="6">
        <f t="shared" si="762"/>
        <v>0</v>
      </c>
      <c r="CL234" s="6">
        <f t="shared" si="763"/>
        <v>0</v>
      </c>
      <c r="CM234" s="6">
        <f t="shared" si="764"/>
        <v>0</v>
      </c>
      <c r="CN234" s="6">
        <f t="shared" si="765"/>
        <v>0</v>
      </c>
      <c r="CO234" s="6">
        <f t="shared" si="766"/>
        <v>0</v>
      </c>
      <c r="CP234" s="6">
        <f t="shared" si="766"/>
        <v>0</v>
      </c>
      <c r="CQ234" s="79"/>
      <c r="CR234" s="79"/>
      <c r="CS234" s="79"/>
      <c r="CT234" s="79"/>
      <c r="CU234" s="79"/>
      <c r="CV234" s="18"/>
    </row>
    <row r="235" spans="1:100" ht="16.8" customHeight="1" outlineLevel="1" x14ac:dyDescent="0.3">
      <c r="A235" s="274"/>
      <c r="B235" s="5" t="s">
        <v>60</v>
      </c>
      <c r="C235" s="61">
        <f>SUM(D235:DM235)/SUM($D233:DM233)</f>
        <v>-8.0000000000000099E-2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f>'Budget New Projetcts'!E45</f>
        <v>0</v>
      </c>
      <c r="L235" s="6">
        <f>'Budget New Projetcts'!F45</f>
        <v>0</v>
      </c>
      <c r="M235" s="6">
        <f>'Budget New Projetcts'!G45</f>
        <v>0</v>
      </c>
      <c r="N235" s="6">
        <f>'Budget New Projetcts'!H45</f>
        <v>0</v>
      </c>
      <c r="O235" s="6">
        <f>'Budget New Projetcts'!I45</f>
        <v>0</v>
      </c>
      <c r="P235" s="6">
        <f>'Budget New Projetcts'!J45</f>
        <v>0</v>
      </c>
      <c r="Q235" s="6">
        <f>'Budget New Projetcts'!K45</f>
        <v>0</v>
      </c>
      <c r="R235" s="6">
        <f>'Budget New Projetcts'!L45</f>
        <v>0</v>
      </c>
      <c r="S235" s="6">
        <f>'Budget New Projetcts'!M45</f>
        <v>0</v>
      </c>
      <c r="T235" s="6">
        <f>'Budget New Projetcts'!N45</f>
        <v>0</v>
      </c>
      <c r="U235" s="6">
        <f>'Budget New Projetcts'!O45</f>
        <v>0</v>
      </c>
      <c r="V235" s="6">
        <f t="shared" si="767"/>
        <v>-2400</v>
      </c>
      <c r="W235" s="6">
        <f t="shared" si="755"/>
        <v>-1440</v>
      </c>
      <c r="X235" s="6">
        <f t="shared" si="755"/>
        <v>-1440</v>
      </c>
      <c r="Y235" s="6">
        <f t="shared" si="755"/>
        <v>-1440</v>
      </c>
      <c r="Z235" s="6">
        <f t="shared" si="755"/>
        <v>-1440</v>
      </c>
      <c r="AA235" s="6">
        <f t="shared" si="755"/>
        <v>-1440</v>
      </c>
      <c r="AB235" s="6">
        <f t="shared" si="755"/>
        <v>-1440</v>
      </c>
      <c r="AC235" s="6">
        <f t="shared" si="755"/>
        <v>-1440</v>
      </c>
      <c r="AD235" s="6">
        <f t="shared" si="755"/>
        <v>-1440</v>
      </c>
      <c r="AE235" s="6">
        <f t="shared" si="755"/>
        <v>-1440</v>
      </c>
      <c r="AF235" s="6">
        <f t="shared" si="755"/>
        <v>-1440</v>
      </c>
      <c r="AG235" s="6">
        <f t="shared" si="755"/>
        <v>-1440</v>
      </c>
      <c r="AH235" s="6">
        <f t="shared" si="755"/>
        <v>-1440</v>
      </c>
      <c r="AI235" s="6">
        <f t="shared" si="755"/>
        <v>-1483.2</v>
      </c>
      <c r="AJ235" s="6">
        <f t="shared" si="755"/>
        <v>-1483.2</v>
      </c>
      <c r="AK235" s="6">
        <f t="shared" si="755"/>
        <v>-1483.2</v>
      </c>
      <c r="AL235" s="6">
        <f t="shared" si="755"/>
        <v>-1483.2</v>
      </c>
      <c r="AM235" s="6">
        <f t="shared" si="755"/>
        <v>-1483.2</v>
      </c>
      <c r="AN235" s="6">
        <f t="shared" si="755"/>
        <v>-1483.2</v>
      </c>
      <c r="AO235" s="6">
        <f t="shared" si="755"/>
        <v>-1483.2</v>
      </c>
      <c r="AP235" s="6">
        <f t="shared" si="755"/>
        <v>-1483.2</v>
      </c>
      <c r="AQ235" s="6">
        <f t="shared" si="755"/>
        <v>-1483.2</v>
      </c>
      <c r="AR235" s="6">
        <f t="shared" si="755"/>
        <v>-1483.2</v>
      </c>
      <c r="AS235" s="6">
        <f t="shared" si="755"/>
        <v>-1483.2</v>
      </c>
      <c r="AT235" s="6">
        <f t="shared" si="755"/>
        <v>-1483.2</v>
      </c>
      <c r="AU235" s="6">
        <f t="shared" si="755"/>
        <v>-1527.6960000000001</v>
      </c>
      <c r="AV235" s="6">
        <f t="shared" si="755"/>
        <v>-1527.6960000000001</v>
      </c>
      <c r="AW235" s="6">
        <f t="shared" si="755"/>
        <v>-1527.6960000000001</v>
      </c>
      <c r="AX235" s="6">
        <f t="shared" si="755"/>
        <v>-1527.6960000000001</v>
      </c>
      <c r="AY235" s="6">
        <f t="shared" si="755"/>
        <v>-1527.6960000000001</v>
      </c>
      <c r="AZ235" s="6">
        <f t="shared" si="755"/>
        <v>-1527.6960000000001</v>
      </c>
      <c r="BA235" s="6">
        <f t="shared" si="755"/>
        <v>-1527.6960000000001</v>
      </c>
      <c r="BB235" s="6">
        <f t="shared" si="755"/>
        <v>-1527.6960000000001</v>
      </c>
      <c r="BC235" s="6">
        <f t="shared" si="755"/>
        <v>-1527.6960000000001</v>
      </c>
      <c r="BD235" s="6">
        <f t="shared" si="755"/>
        <v>-1527.6960000000001</v>
      </c>
      <c r="BE235" s="6">
        <f t="shared" si="755"/>
        <v>-1527.6960000000001</v>
      </c>
      <c r="BF235" s="6">
        <f t="shared" si="755"/>
        <v>-1527.6960000000001</v>
      </c>
      <c r="BG235" s="6">
        <f t="shared" si="755"/>
        <v>-1573.5268800000003</v>
      </c>
      <c r="BH235" s="6">
        <f t="shared" si="755"/>
        <v>-1573.5268800000003</v>
      </c>
      <c r="BI235" s="6">
        <f t="shared" si="755"/>
        <v>-1573.5268800000003</v>
      </c>
      <c r="BJ235" s="6">
        <f t="shared" si="755"/>
        <v>-1573.5268800000003</v>
      </c>
      <c r="BK235" s="6">
        <f t="shared" si="755"/>
        <v>-1573.5268800000003</v>
      </c>
      <c r="BL235" s="6">
        <f t="shared" si="755"/>
        <v>-1573.5268800000003</v>
      </c>
      <c r="BM235" s="6">
        <f t="shared" si="755"/>
        <v>-1573.5268800000003</v>
      </c>
      <c r="BN235" s="6">
        <f t="shared" si="755"/>
        <v>-1573.5268800000003</v>
      </c>
      <c r="BO235" s="6">
        <f t="shared" si="755"/>
        <v>-1573.5268800000003</v>
      </c>
      <c r="BP235" s="6">
        <f t="shared" si="755"/>
        <v>-1573.5268800000003</v>
      </c>
      <c r="BQ235" s="6">
        <f t="shared" si="755"/>
        <v>-1573.5268800000003</v>
      </c>
      <c r="BR235" s="6">
        <f t="shared" si="755"/>
        <v>-1573.5268800000003</v>
      </c>
      <c r="BS235" s="6">
        <f t="shared" si="755"/>
        <v>-1620.7326864000004</v>
      </c>
      <c r="BT235" s="6">
        <f t="shared" si="755"/>
        <v>-1620.7326864000004</v>
      </c>
      <c r="BU235" s="6">
        <f t="shared" si="755"/>
        <v>-1620.7326864000004</v>
      </c>
      <c r="BV235" s="6">
        <f t="shared" si="755"/>
        <v>-1620.7326864000004</v>
      </c>
      <c r="BW235" s="6">
        <f t="shared" si="755"/>
        <v>-1620.7326864000004</v>
      </c>
      <c r="BX235" s="6">
        <f t="shared" si="755"/>
        <v>-1620.7326864000004</v>
      </c>
      <c r="BY235" s="6">
        <f t="shared" si="756"/>
        <v>-1620.7326864000004</v>
      </c>
      <c r="BZ235" s="6">
        <f t="shared" si="756"/>
        <v>-1620.7326864000004</v>
      </c>
      <c r="CA235" s="6">
        <f t="shared" si="756"/>
        <v>-1620.7326864000004</v>
      </c>
      <c r="CB235" s="6">
        <f t="shared" si="756"/>
        <v>-1620.7326864000004</v>
      </c>
      <c r="CC235" s="6">
        <f t="shared" si="756"/>
        <v>-1620.7326864000004</v>
      </c>
      <c r="CD235" s="6">
        <f t="shared" si="766"/>
        <v>-1620.7326864000004</v>
      </c>
      <c r="CE235" s="6">
        <f t="shared" si="757"/>
        <v>0</v>
      </c>
      <c r="CF235" s="6">
        <f t="shared" si="758"/>
        <v>0</v>
      </c>
      <c r="CG235" s="6">
        <f t="shared" si="759"/>
        <v>0</v>
      </c>
      <c r="CH235" s="6">
        <f t="shared" si="760"/>
        <v>0</v>
      </c>
      <c r="CI235" s="6">
        <f t="shared" si="761"/>
        <v>0</v>
      </c>
      <c r="CJ235" s="6">
        <f t="shared" si="766"/>
        <v>0</v>
      </c>
      <c r="CK235" s="6">
        <f t="shared" si="762"/>
        <v>0</v>
      </c>
      <c r="CL235" s="6">
        <f t="shared" si="763"/>
        <v>0</v>
      </c>
      <c r="CM235" s="6">
        <f t="shared" si="764"/>
        <v>0</v>
      </c>
      <c r="CN235" s="6">
        <f t="shared" si="765"/>
        <v>0</v>
      </c>
      <c r="CO235" s="6">
        <f t="shared" si="766"/>
        <v>0</v>
      </c>
      <c r="CP235" s="6">
        <f t="shared" si="766"/>
        <v>0</v>
      </c>
      <c r="CQ235" s="79"/>
      <c r="CR235" s="79"/>
      <c r="CS235" s="79"/>
      <c r="CT235" s="79"/>
      <c r="CU235" s="79"/>
      <c r="CV235" s="18"/>
    </row>
    <row r="236" spans="1:100" ht="16.8" customHeight="1" outlineLevel="1" x14ac:dyDescent="0.3">
      <c r="A236" s="274"/>
      <c r="B236" s="12" t="s">
        <v>61</v>
      </c>
      <c r="C236" s="61">
        <f>SUM(D236:DM236)/SUM($D233:DM233)</f>
        <v>-8.0000000000000099E-2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f>'Budget New Projetcts'!E46</f>
        <v>0</v>
      </c>
      <c r="L236" s="6">
        <f>'Budget New Projetcts'!F46</f>
        <v>0</v>
      </c>
      <c r="M236" s="6">
        <f>'Budget New Projetcts'!G46</f>
        <v>0</v>
      </c>
      <c r="N236" s="6">
        <f>'Budget New Projetcts'!H46</f>
        <v>0</v>
      </c>
      <c r="O236" s="6">
        <f>'Budget New Projetcts'!I46</f>
        <v>0</v>
      </c>
      <c r="P236" s="6">
        <f>'Budget New Projetcts'!J46</f>
        <v>0</v>
      </c>
      <c r="Q236" s="6">
        <f>'Budget New Projetcts'!K46</f>
        <v>0</v>
      </c>
      <c r="R236" s="6">
        <f>'Budget New Projetcts'!L46</f>
        <v>0</v>
      </c>
      <c r="S236" s="6">
        <f>'Budget New Projetcts'!M46</f>
        <v>0</v>
      </c>
      <c r="T236" s="6">
        <f>'Budget New Projetcts'!N46</f>
        <v>0</v>
      </c>
      <c r="U236" s="6">
        <f>'Budget New Projetcts'!O46</f>
        <v>0</v>
      </c>
      <c r="V236" s="6">
        <f t="shared" si="767"/>
        <v>-2400</v>
      </c>
      <c r="W236" s="6">
        <f t="shared" si="755"/>
        <v>-1440</v>
      </c>
      <c r="X236" s="6">
        <f t="shared" si="755"/>
        <v>-1440</v>
      </c>
      <c r="Y236" s="6">
        <f t="shared" si="755"/>
        <v>-1440</v>
      </c>
      <c r="Z236" s="6">
        <f t="shared" si="755"/>
        <v>-1440</v>
      </c>
      <c r="AA236" s="6">
        <f t="shared" si="755"/>
        <v>-1440</v>
      </c>
      <c r="AB236" s="6">
        <f t="shared" si="755"/>
        <v>-1440</v>
      </c>
      <c r="AC236" s="6">
        <f t="shared" si="755"/>
        <v>-1440</v>
      </c>
      <c r="AD236" s="6">
        <f t="shared" si="755"/>
        <v>-1440</v>
      </c>
      <c r="AE236" s="6">
        <f t="shared" si="755"/>
        <v>-1440</v>
      </c>
      <c r="AF236" s="6">
        <f t="shared" si="755"/>
        <v>-1440</v>
      </c>
      <c r="AG236" s="6">
        <f t="shared" si="755"/>
        <v>-1440</v>
      </c>
      <c r="AH236" s="6">
        <f t="shared" si="755"/>
        <v>-1440</v>
      </c>
      <c r="AI236" s="6">
        <f t="shared" si="755"/>
        <v>-1483.2</v>
      </c>
      <c r="AJ236" s="6">
        <f t="shared" si="755"/>
        <v>-1483.2</v>
      </c>
      <c r="AK236" s="6">
        <f t="shared" si="755"/>
        <v>-1483.2</v>
      </c>
      <c r="AL236" s="6">
        <f t="shared" si="755"/>
        <v>-1483.2</v>
      </c>
      <c r="AM236" s="6">
        <f t="shared" si="755"/>
        <v>-1483.2</v>
      </c>
      <c r="AN236" s="6">
        <f t="shared" si="755"/>
        <v>-1483.2</v>
      </c>
      <c r="AO236" s="6">
        <f t="shared" si="755"/>
        <v>-1483.2</v>
      </c>
      <c r="AP236" s="6">
        <f t="shared" si="755"/>
        <v>-1483.2</v>
      </c>
      <c r="AQ236" s="6">
        <f t="shared" si="755"/>
        <v>-1483.2</v>
      </c>
      <c r="AR236" s="6">
        <f t="shared" si="755"/>
        <v>-1483.2</v>
      </c>
      <c r="AS236" s="6">
        <f t="shared" si="755"/>
        <v>-1483.2</v>
      </c>
      <c r="AT236" s="6">
        <f t="shared" si="755"/>
        <v>-1483.2</v>
      </c>
      <c r="AU236" s="6">
        <f t="shared" si="755"/>
        <v>-1527.6960000000001</v>
      </c>
      <c r="AV236" s="6">
        <f t="shared" si="755"/>
        <v>-1527.6960000000001</v>
      </c>
      <c r="AW236" s="6">
        <f t="shared" si="755"/>
        <v>-1527.6960000000001</v>
      </c>
      <c r="AX236" s="6">
        <f t="shared" si="755"/>
        <v>-1527.6960000000001</v>
      </c>
      <c r="AY236" s="6">
        <f t="shared" si="755"/>
        <v>-1527.6960000000001</v>
      </c>
      <c r="AZ236" s="6">
        <f t="shared" si="755"/>
        <v>-1527.6960000000001</v>
      </c>
      <c r="BA236" s="6">
        <f t="shared" si="755"/>
        <v>-1527.6960000000001</v>
      </c>
      <c r="BB236" s="6">
        <f t="shared" si="755"/>
        <v>-1527.6960000000001</v>
      </c>
      <c r="BC236" s="6">
        <f t="shared" si="755"/>
        <v>-1527.6960000000001</v>
      </c>
      <c r="BD236" s="6">
        <f t="shared" si="755"/>
        <v>-1527.6960000000001</v>
      </c>
      <c r="BE236" s="6">
        <f t="shared" si="755"/>
        <v>-1527.6960000000001</v>
      </c>
      <c r="BF236" s="6">
        <f t="shared" si="755"/>
        <v>-1527.6960000000001</v>
      </c>
      <c r="BG236" s="6">
        <f t="shared" si="755"/>
        <v>-1573.5268800000003</v>
      </c>
      <c r="BH236" s="6">
        <f t="shared" si="755"/>
        <v>-1573.5268800000003</v>
      </c>
      <c r="BI236" s="6">
        <f t="shared" si="755"/>
        <v>-1573.5268800000003</v>
      </c>
      <c r="BJ236" s="6">
        <f t="shared" si="755"/>
        <v>-1573.5268800000003</v>
      </c>
      <c r="BK236" s="6">
        <f t="shared" si="755"/>
        <v>-1573.5268800000003</v>
      </c>
      <c r="BL236" s="6">
        <f t="shared" si="755"/>
        <v>-1573.5268800000003</v>
      </c>
      <c r="BM236" s="6">
        <f t="shared" si="755"/>
        <v>-1573.5268800000003</v>
      </c>
      <c r="BN236" s="6">
        <f t="shared" si="755"/>
        <v>-1573.5268800000003</v>
      </c>
      <c r="BO236" s="6">
        <f t="shared" si="755"/>
        <v>-1573.5268800000003</v>
      </c>
      <c r="BP236" s="6">
        <f t="shared" si="755"/>
        <v>-1573.5268800000003</v>
      </c>
      <c r="BQ236" s="6">
        <f t="shared" si="755"/>
        <v>-1573.5268800000003</v>
      </c>
      <c r="BR236" s="6">
        <f t="shared" si="755"/>
        <v>-1573.5268800000003</v>
      </c>
      <c r="BS236" s="6">
        <f t="shared" si="755"/>
        <v>-1620.7326864000004</v>
      </c>
      <c r="BT236" s="6">
        <f t="shared" si="755"/>
        <v>-1620.7326864000004</v>
      </c>
      <c r="BU236" s="6">
        <f t="shared" si="755"/>
        <v>-1620.7326864000004</v>
      </c>
      <c r="BV236" s="6">
        <f t="shared" si="755"/>
        <v>-1620.7326864000004</v>
      </c>
      <c r="BW236" s="6">
        <f t="shared" si="755"/>
        <v>-1620.7326864000004</v>
      </c>
      <c r="BX236" s="6">
        <f t="shared" si="755"/>
        <v>-1620.7326864000004</v>
      </c>
      <c r="BY236" s="6">
        <f t="shared" si="756"/>
        <v>-1620.7326864000004</v>
      </c>
      <c r="BZ236" s="6">
        <f t="shared" si="756"/>
        <v>-1620.7326864000004</v>
      </c>
      <c r="CA236" s="6">
        <f t="shared" si="756"/>
        <v>-1620.7326864000004</v>
      </c>
      <c r="CB236" s="6">
        <f t="shared" si="756"/>
        <v>-1620.7326864000004</v>
      </c>
      <c r="CC236" s="6">
        <f t="shared" si="756"/>
        <v>-1620.7326864000004</v>
      </c>
      <c r="CD236" s="6">
        <f t="shared" si="766"/>
        <v>-1620.7326864000004</v>
      </c>
      <c r="CE236" s="6">
        <f t="shared" si="757"/>
        <v>0</v>
      </c>
      <c r="CF236" s="6">
        <f t="shared" si="758"/>
        <v>0</v>
      </c>
      <c r="CG236" s="6">
        <f t="shared" si="759"/>
        <v>0</v>
      </c>
      <c r="CH236" s="6">
        <f t="shared" si="760"/>
        <v>0</v>
      </c>
      <c r="CI236" s="6">
        <f t="shared" si="761"/>
        <v>0</v>
      </c>
      <c r="CJ236" s="6">
        <f t="shared" si="766"/>
        <v>0</v>
      </c>
      <c r="CK236" s="6">
        <f t="shared" si="762"/>
        <v>0</v>
      </c>
      <c r="CL236" s="6">
        <f t="shared" si="763"/>
        <v>0</v>
      </c>
      <c r="CM236" s="6">
        <f t="shared" si="764"/>
        <v>0</v>
      </c>
      <c r="CN236" s="6">
        <f t="shared" si="765"/>
        <v>0</v>
      </c>
      <c r="CO236" s="6">
        <f t="shared" si="766"/>
        <v>0</v>
      </c>
      <c r="CP236" s="6">
        <f t="shared" si="766"/>
        <v>0</v>
      </c>
      <c r="CQ236" s="79"/>
      <c r="CR236" s="79"/>
      <c r="CS236" s="79"/>
      <c r="CT236" s="79"/>
      <c r="CU236" s="79"/>
      <c r="CV236" s="18"/>
    </row>
    <row r="237" spans="1:100" ht="16.8" customHeight="1" outlineLevel="1" thickBot="1" x14ac:dyDescent="0.35">
      <c r="A237" s="274">
        <f>NPV((1+'Budget New Projetcts'!$C$7)^(1/12)-1,'Cashflow New Projects'!D237:CV237)</f>
        <v>233405.02447392719</v>
      </c>
      <c r="B237" s="5" t="s">
        <v>62</v>
      </c>
      <c r="C237" s="61">
        <f>SUM(D237:DM237)/SUM($D233:DM233)</f>
        <v>0.33013120694105919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f>'Budget New Projetcts'!E47</f>
        <v>0</v>
      </c>
      <c r="L237" s="6">
        <f>'Budget New Projetcts'!F47</f>
        <v>0</v>
      </c>
      <c r="M237" s="6">
        <f>'Budget New Projetcts'!G47</f>
        <v>0</v>
      </c>
      <c r="N237" s="6">
        <f>'Budget New Projetcts'!H47</f>
        <v>0</v>
      </c>
      <c r="O237" s="6">
        <f>'Budget New Projetcts'!I47</f>
        <v>0</v>
      </c>
      <c r="P237" s="6">
        <f>'Budget New Projetcts'!J47</f>
        <v>0</v>
      </c>
      <c r="Q237" s="6">
        <f>'Budget New Projetcts'!K47</f>
        <v>0</v>
      </c>
      <c r="R237" s="6">
        <f>'Budget New Projetcts'!L47</f>
        <v>0</v>
      </c>
      <c r="S237" s="6">
        <f>'Budget New Projetcts'!M47</f>
        <v>0</v>
      </c>
      <c r="T237" s="6">
        <f>'Budget New Projetcts'!N47</f>
        <v>0</v>
      </c>
      <c r="U237" s="6">
        <f>'Budget New Projetcts'!O47</f>
        <v>0</v>
      </c>
      <c r="V237" s="6">
        <f t="shared" si="767"/>
        <v>-574800</v>
      </c>
      <c r="W237" s="6">
        <f t="shared" si="755"/>
        <v>15120</v>
      </c>
      <c r="X237" s="6">
        <f t="shared" si="755"/>
        <v>15120</v>
      </c>
      <c r="Y237" s="6">
        <f t="shared" si="755"/>
        <v>15120</v>
      </c>
      <c r="Z237" s="6">
        <f t="shared" si="755"/>
        <v>15120</v>
      </c>
      <c r="AA237" s="6">
        <f t="shared" si="755"/>
        <v>15120</v>
      </c>
      <c r="AB237" s="6">
        <f t="shared" si="755"/>
        <v>15120</v>
      </c>
      <c r="AC237" s="6">
        <f t="shared" si="755"/>
        <v>15120</v>
      </c>
      <c r="AD237" s="6">
        <f t="shared" si="755"/>
        <v>15120</v>
      </c>
      <c r="AE237" s="6">
        <f t="shared" si="755"/>
        <v>15120</v>
      </c>
      <c r="AF237" s="6">
        <f t="shared" si="755"/>
        <v>15120</v>
      </c>
      <c r="AG237" s="6">
        <f t="shared" si="755"/>
        <v>15120</v>
      </c>
      <c r="AH237" s="6">
        <f t="shared" si="755"/>
        <v>15120</v>
      </c>
      <c r="AI237" s="6">
        <f t="shared" si="755"/>
        <v>15573.599999999999</v>
      </c>
      <c r="AJ237" s="6">
        <f t="shared" si="755"/>
        <v>15573.599999999999</v>
      </c>
      <c r="AK237" s="6">
        <f t="shared" si="755"/>
        <v>15573.599999999999</v>
      </c>
      <c r="AL237" s="6">
        <f t="shared" si="755"/>
        <v>15573.599999999999</v>
      </c>
      <c r="AM237" s="6">
        <f t="shared" si="755"/>
        <v>15573.599999999999</v>
      </c>
      <c r="AN237" s="6">
        <f t="shared" si="755"/>
        <v>15573.599999999999</v>
      </c>
      <c r="AO237" s="6">
        <f t="shared" si="755"/>
        <v>15573.599999999999</v>
      </c>
      <c r="AP237" s="6">
        <f t="shared" si="755"/>
        <v>15573.599999999999</v>
      </c>
      <c r="AQ237" s="6">
        <f t="shared" si="755"/>
        <v>15573.599999999999</v>
      </c>
      <c r="AR237" s="6">
        <f t="shared" si="755"/>
        <v>15573.599999999999</v>
      </c>
      <c r="AS237" s="6">
        <f t="shared" si="755"/>
        <v>15573.599999999999</v>
      </c>
      <c r="AT237" s="6">
        <f t="shared" si="755"/>
        <v>15573.599999999999</v>
      </c>
      <c r="AU237" s="6">
        <f t="shared" si="755"/>
        <v>16040.808000000001</v>
      </c>
      <c r="AV237" s="6">
        <f t="shared" si="755"/>
        <v>16040.808000000001</v>
      </c>
      <c r="AW237" s="6">
        <f t="shared" si="755"/>
        <v>16040.808000000001</v>
      </c>
      <c r="AX237" s="6">
        <f t="shared" si="755"/>
        <v>16040.808000000001</v>
      </c>
      <c r="AY237" s="6">
        <f t="shared" si="755"/>
        <v>16040.808000000001</v>
      </c>
      <c r="AZ237" s="6">
        <f t="shared" si="755"/>
        <v>16040.808000000001</v>
      </c>
      <c r="BA237" s="6">
        <f t="shared" si="755"/>
        <v>16040.808000000001</v>
      </c>
      <c r="BB237" s="6">
        <f t="shared" si="755"/>
        <v>16040.808000000001</v>
      </c>
      <c r="BC237" s="6">
        <f t="shared" si="755"/>
        <v>16040.808000000001</v>
      </c>
      <c r="BD237" s="6">
        <f t="shared" si="755"/>
        <v>16040.808000000001</v>
      </c>
      <c r="BE237" s="6">
        <f t="shared" si="755"/>
        <v>16040.808000000001</v>
      </c>
      <c r="BF237" s="6">
        <f t="shared" si="755"/>
        <v>16040.808000000001</v>
      </c>
      <c r="BG237" s="6">
        <f t="shared" si="755"/>
        <v>16522.03224</v>
      </c>
      <c r="BH237" s="6">
        <f t="shared" si="755"/>
        <v>16522.03224</v>
      </c>
      <c r="BI237" s="6">
        <f t="shared" si="755"/>
        <v>16522.03224</v>
      </c>
      <c r="BJ237" s="6">
        <f t="shared" ref="BJ237" si="768">AX223</f>
        <v>16522.03224</v>
      </c>
      <c r="BK237" s="6">
        <f t="shared" ref="BK237" si="769">AY223</f>
        <v>16522.03224</v>
      </c>
      <c r="BL237" s="6">
        <f t="shared" ref="BL237" si="770">AZ223</f>
        <v>16522.03224</v>
      </c>
      <c r="BM237" s="6">
        <f t="shared" ref="BM237" si="771">BA223</f>
        <v>16522.03224</v>
      </c>
      <c r="BN237" s="6">
        <f t="shared" ref="BN237" si="772">BB223</f>
        <v>16522.03224</v>
      </c>
      <c r="BO237" s="6">
        <f t="shared" ref="BO237" si="773">BC223</f>
        <v>16522.03224</v>
      </c>
      <c r="BP237" s="6">
        <f t="shared" ref="BP237" si="774">BD223</f>
        <v>16522.03224</v>
      </c>
      <c r="BQ237" s="6">
        <f t="shared" ref="BQ237" si="775">BE223</f>
        <v>16522.03224</v>
      </c>
      <c r="BR237" s="6">
        <f t="shared" ref="BR237" si="776">BF223</f>
        <v>16522.03224</v>
      </c>
      <c r="BS237" s="6">
        <f t="shared" ref="BS237" si="777">BG223</f>
        <v>17017.693207200005</v>
      </c>
      <c r="BT237" s="6">
        <f t="shared" ref="BT237" si="778">BH223</f>
        <v>17017.693207200005</v>
      </c>
      <c r="BU237" s="6">
        <f t="shared" ref="BU237" si="779">BI223</f>
        <v>17017.693207200005</v>
      </c>
      <c r="BV237" s="6">
        <f t="shared" ref="BV237" si="780">BJ223</f>
        <v>17017.693207200005</v>
      </c>
      <c r="BW237" s="6">
        <f t="shared" ref="BW237" si="781">BK223</f>
        <v>17017.693207200005</v>
      </c>
      <c r="BX237" s="6">
        <f t="shared" ref="BX237" si="782">BL223</f>
        <v>17017.693207200005</v>
      </c>
      <c r="BY237" s="6">
        <f t="shared" si="756"/>
        <v>17017.693207200005</v>
      </c>
      <c r="BZ237" s="6">
        <f t="shared" si="756"/>
        <v>17017.693207200005</v>
      </c>
      <c r="CA237" s="6">
        <f t="shared" si="756"/>
        <v>17017.693207200005</v>
      </c>
      <c r="CB237" s="6">
        <f t="shared" si="756"/>
        <v>17017.693207200005</v>
      </c>
      <c r="CC237" s="6">
        <f t="shared" si="756"/>
        <v>17017.693207200005</v>
      </c>
      <c r="CD237" s="6">
        <f t="shared" si="766"/>
        <v>17017.693207200005</v>
      </c>
      <c r="CE237" s="6">
        <f t="shared" si="757"/>
        <v>0</v>
      </c>
      <c r="CF237" s="6">
        <f t="shared" si="758"/>
        <v>0</v>
      </c>
      <c r="CG237" s="6">
        <f t="shared" si="759"/>
        <v>0</v>
      </c>
      <c r="CH237" s="6">
        <f t="shared" si="760"/>
        <v>0</v>
      </c>
      <c r="CI237" s="6">
        <f t="shared" si="761"/>
        <v>0</v>
      </c>
      <c r="CJ237" s="6">
        <f t="shared" si="766"/>
        <v>0</v>
      </c>
      <c r="CK237" s="6">
        <f t="shared" si="762"/>
        <v>0</v>
      </c>
      <c r="CL237" s="6">
        <f t="shared" si="763"/>
        <v>0</v>
      </c>
      <c r="CM237" s="6">
        <f t="shared" si="764"/>
        <v>0</v>
      </c>
      <c r="CN237" s="6">
        <f t="shared" si="765"/>
        <v>0</v>
      </c>
      <c r="CO237" s="6">
        <f t="shared" si="766"/>
        <v>0</v>
      </c>
      <c r="CP237" s="6">
        <f t="shared" si="766"/>
        <v>0</v>
      </c>
      <c r="CQ237" s="79"/>
      <c r="CR237" s="79"/>
      <c r="CS237" s="79"/>
      <c r="CT237" s="79"/>
      <c r="CU237" s="79"/>
      <c r="CV237" s="18"/>
    </row>
    <row r="238" spans="1:100" ht="16.8" customHeight="1" outlineLevel="1" thickBot="1" x14ac:dyDescent="0.35">
      <c r="A238" s="274"/>
      <c r="B238" s="257" t="s">
        <v>126</v>
      </c>
      <c r="C238" s="232"/>
      <c r="D238" s="232" t="s">
        <v>63</v>
      </c>
      <c r="E238" s="232">
        <v>43831</v>
      </c>
      <c r="F238" s="232">
        <v>43862</v>
      </c>
      <c r="G238" s="232">
        <v>43891</v>
      </c>
      <c r="H238" s="232">
        <v>43922</v>
      </c>
      <c r="I238" s="232">
        <v>43952</v>
      </c>
      <c r="J238" s="232">
        <v>43983</v>
      </c>
      <c r="K238" s="232">
        <v>44013</v>
      </c>
      <c r="L238" s="232">
        <v>44044</v>
      </c>
      <c r="M238" s="232">
        <v>44075</v>
      </c>
      <c r="N238" s="232">
        <v>44105</v>
      </c>
      <c r="O238" s="232">
        <v>44136</v>
      </c>
      <c r="P238" s="232">
        <v>44166</v>
      </c>
      <c r="Q238" s="232">
        <v>44197</v>
      </c>
      <c r="R238" s="232">
        <v>44228</v>
      </c>
      <c r="S238" s="232">
        <v>44256</v>
      </c>
      <c r="T238" s="232">
        <v>44287</v>
      </c>
      <c r="U238" s="232">
        <v>44317</v>
      </c>
      <c r="V238" s="232">
        <v>44348</v>
      </c>
      <c r="W238" s="232">
        <v>44378</v>
      </c>
      <c r="X238" s="232">
        <v>44409</v>
      </c>
      <c r="Y238" s="232">
        <v>44440</v>
      </c>
      <c r="Z238" s="232">
        <v>44470</v>
      </c>
      <c r="AA238" s="232">
        <v>44501</v>
      </c>
      <c r="AB238" s="232">
        <v>44531</v>
      </c>
      <c r="AC238" s="232">
        <v>44562</v>
      </c>
      <c r="AD238" s="232">
        <v>44593</v>
      </c>
      <c r="AE238" s="232">
        <v>44621</v>
      </c>
      <c r="AF238" s="232">
        <v>44652</v>
      </c>
      <c r="AG238" s="232">
        <v>44682</v>
      </c>
      <c r="AH238" s="232">
        <v>44713</v>
      </c>
      <c r="AI238" s="232">
        <v>44743</v>
      </c>
      <c r="AJ238" s="232">
        <v>44774</v>
      </c>
      <c r="AK238" s="232">
        <v>44805</v>
      </c>
      <c r="AL238" s="232">
        <v>44835</v>
      </c>
      <c r="AM238" s="232">
        <v>44866</v>
      </c>
      <c r="AN238" s="232">
        <v>44896</v>
      </c>
      <c r="AO238" s="232">
        <v>44927</v>
      </c>
      <c r="AP238" s="232">
        <v>44958</v>
      </c>
      <c r="AQ238" s="232">
        <v>44986</v>
      </c>
      <c r="AR238" s="232">
        <v>45017</v>
      </c>
      <c r="AS238" s="232">
        <v>45047</v>
      </c>
      <c r="AT238" s="232">
        <v>45078</v>
      </c>
      <c r="AU238" s="232">
        <v>45108</v>
      </c>
      <c r="AV238" s="232">
        <v>45139</v>
      </c>
      <c r="AW238" s="232">
        <v>45170</v>
      </c>
      <c r="AX238" s="232">
        <v>45200</v>
      </c>
      <c r="AY238" s="232">
        <v>45231</v>
      </c>
      <c r="AZ238" s="232">
        <v>45261</v>
      </c>
      <c r="BA238" s="232">
        <v>45292</v>
      </c>
      <c r="BB238" s="232">
        <v>45323</v>
      </c>
      <c r="BC238" s="232">
        <v>45352</v>
      </c>
      <c r="BD238" s="232">
        <v>45383</v>
      </c>
      <c r="BE238" s="232">
        <v>45413</v>
      </c>
      <c r="BF238" s="232">
        <v>45444</v>
      </c>
      <c r="BG238" s="232">
        <v>45474</v>
      </c>
      <c r="BH238" s="232">
        <v>45505</v>
      </c>
      <c r="BI238" s="232">
        <v>45536</v>
      </c>
      <c r="BJ238" s="232">
        <v>45566</v>
      </c>
      <c r="BK238" s="232">
        <v>45597</v>
      </c>
      <c r="BL238" s="232">
        <v>45627</v>
      </c>
      <c r="BM238" s="232">
        <v>45658</v>
      </c>
      <c r="BN238" s="232">
        <v>45689</v>
      </c>
      <c r="BO238" s="232">
        <v>45717</v>
      </c>
      <c r="BP238" s="232">
        <v>45748</v>
      </c>
      <c r="BQ238" s="232">
        <v>45778</v>
      </c>
      <c r="BR238" s="232">
        <v>45809</v>
      </c>
      <c r="BS238" s="232">
        <v>45839</v>
      </c>
      <c r="BT238" s="232">
        <v>45870</v>
      </c>
      <c r="BU238" s="232">
        <v>45901</v>
      </c>
      <c r="BV238" s="232">
        <v>45931</v>
      </c>
      <c r="BW238" s="232">
        <v>45962</v>
      </c>
      <c r="BX238" s="232">
        <v>45992</v>
      </c>
      <c r="BY238" s="232">
        <v>46023</v>
      </c>
      <c r="BZ238" s="232">
        <v>46054</v>
      </c>
      <c r="CA238" s="232">
        <v>46082</v>
      </c>
      <c r="CB238" s="232">
        <v>46113</v>
      </c>
      <c r="CC238" s="232">
        <v>46143</v>
      </c>
      <c r="CD238" s="232">
        <v>46174</v>
      </c>
      <c r="CE238" s="232">
        <v>46204</v>
      </c>
      <c r="CF238" s="232">
        <v>46235</v>
      </c>
      <c r="CG238" s="232">
        <v>46266</v>
      </c>
      <c r="CH238" s="232">
        <v>46296</v>
      </c>
      <c r="CI238" s="232">
        <v>46327</v>
      </c>
      <c r="CJ238" s="232">
        <v>46357</v>
      </c>
      <c r="CK238" s="232">
        <v>46388</v>
      </c>
      <c r="CL238" s="232">
        <v>46419</v>
      </c>
      <c r="CM238" s="232">
        <v>46447</v>
      </c>
      <c r="CN238" s="232">
        <v>46478</v>
      </c>
      <c r="CO238" s="232">
        <v>46508</v>
      </c>
      <c r="CP238" s="232">
        <v>46539</v>
      </c>
      <c r="CQ238" s="254"/>
      <c r="CR238" s="254"/>
      <c r="CS238" s="254"/>
      <c r="CT238" s="254"/>
      <c r="CU238" s="254"/>
      <c r="CV238" s="255"/>
    </row>
    <row r="239" spans="1:100" ht="16.8" customHeight="1" outlineLevel="1" x14ac:dyDescent="0.3">
      <c r="A239" s="274"/>
      <c r="B239" s="2" t="s">
        <v>58</v>
      </c>
      <c r="C239" s="253">
        <f>SUM(D239:DM239)/SUM($D239:DM239)</f>
        <v>1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3">
        <f t="shared" ref="Q239:Q243" si="783">(K233)*2</f>
        <v>0</v>
      </c>
      <c r="R239" s="3">
        <f t="shared" ref="R239:R243" si="784">(L233)*2</f>
        <v>0</v>
      </c>
      <c r="S239" s="3">
        <f t="shared" ref="S239:S243" si="785">(M233)*2</f>
        <v>0</v>
      </c>
      <c r="T239" s="3">
        <f t="shared" ref="T239:T243" si="786">(N233)*2</f>
        <v>0</v>
      </c>
      <c r="U239" s="3">
        <f t="shared" ref="U239:U243" si="787">(O233)*2</f>
        <v>0</v>
      </c>
      <c r="V239" s="3">
        <f t="shared" ref="V239:V243" si="788">(P233)*2</f>
        <v>0</v>
      </c>
      <c r="W239" s="3">
        <f t="shared" ref="W239:W243" si="789">(Q233)*2</f>
        <v>0</v>
      </c>
      <c r="X239" s="3">
        <f t="shared" ref="X239:X243" si="790">(R233)*2</f>
        <v>0</v>
      </c>
      <c r="Y239" s="3">
        <f t="shared" ref="Y239:Y243" si="791">(S233)*2</f>
        <v>0</v>
      </c>
      <c r="Z239" s="3">
        <f t="shared" ref="Z239:Z243" si="792">(T233)*2</f>
        <v>0</v>
      </c>
      <c r="AA239" s="3">
        <f t="shared" ref="AA239:AA243" si="793">(U233)*2</f>
        <v>0</v>
      </c>
      <c r="AB239" s="3">
        <f t="shared" ref="AB239:AB243" si="794">(V233)*2</f>
        <v>60000</v>
      </c>
      <c r="AC239" s="3">
        <f t="shared" ref="AC239:AC243" si="795">(W233)*2</f>
        <v>36000</v>
      </c>
      <c r="AD239" s="3">
        <f t="shared" ref="AD239:AD243" si="796">(X233)*2</f>
        <v>36000</v>
      </c>
      <c r="AE239" s="3">
        <f t="shared" ref="AE239:AE243" si="797">(Y233)*2</f>
        <v>36000</v>
      </c>
      <c r="AF239" s="3">
        <f t="shared" ref="AF239:AF243" si="798">(Z233)*2</f>
        <v>36000</v>
      </c>
      <c r="AG239" s="3">
        <f t="shared" ref="AG239:AG243" si="799">(AA233)*2</f>
        <v>36000</v>
      </c>
      <c r="AH239" s="3">
        <f t="shared" ref="AH239:AH243" si="800">(AB233)*2</f>
        <v>36000</v>
      </c>
      <c r="AI239" s="3">
        <f t="shared" ref="AI239:AI243" si="801">(AC233)*2</f>
        <v>36000</v>
      </c>
      <c r="AJ239" s="3">
        <f t="shared" ref="AJ239:AJ243" si="802">(AD233)*2</f>
        <v>36000</v>
      </c>
      <c r="AK239" s="3">
        <f t="shared" ref="AK239:AK243" si="803">(AE233)*2</f>
        <v>36000</v>
      </c>
      <c r="AL239" s="3">
        <f t="shared" ref="AL239:AL243" si="804">(AF233)*2</f>
        <v>36000</v>
      </c>
      <c r="AM239" s="3">
        <f t="shared" ref="AM239:AM243" si="805">(AG233)*2</f>
        <v>36000</v>
      </c>
      <c r="AN239" s="3">
        <f t="shared" ref="AN239:AN243" si="806">(AH233)*2</f>
        <v>36000</v>
      </c>
      <c r="AO239" s="3">
        <f t="shared" ref="AO239:AO243" si="807">(AI233)*2</f>
        <v>37080</v>
      </c>
      <c r="AP239" s="3">
        <f t="shared" ref="AP239:AP243" si="808">(AJ233)*2</f>
        <v>37080</v>
      </c>
      <c r="AQ239" s="3">
        <f t="shared" ref="AQ239:AQ243" si="809">(AK233)*2</f>
        <v>37080</v>
      </c>
      <c r="AR239" s="3">
        <f t="shared" ref="AR239:AR243" si="810">(AL233)*2</f>
        <v>37080</v>
      </c>
      <c r="AS239" s="3">
        <f t="shared" ref="AS239:AS243" si="811">(AM233)*2</f>
        <v>37080</v>
      </c>
      <c r="AT239" s="3">
        <f t="shared" ref="AT239:AT243" si="812">(AN233)*2</f>
        <v>37080</v>
      </c>
      <c r="AU239" s="3">
        <f t="shared" ref="AU239:AU243" si="813">(AO233)*2</f>
        <v>37080</v>
      </c>
      <c r="AV239" s="3">
        <f t="shared" ref="AV239:AV243" si="814">(AP233)*2</f>
        <v>37080</v>
      </c>
      <c r="AW239" s="3">
        <f t="shared" ref="AW239:AW243" si="815">(AQ233)*2</f>
        <v>37080</v>
      </c>
      <c r="AX239" s="3">
        <f t="shared" ref="AX239:AX243" si="816">(AR233)*2</f>
        <v>37080</v>
      </c>
      <c r="AY239" s="3">
        <f t="shared" ref="AY239:AY243" si="817">(AS233)*2</f>
        <v>37080</v>
      </c>
      <c r="AZ239" s="3">
        <f t="shared" ref="AZ239:AZ243" si="818">(AT233)*2</f>
        <v>37080</v>
      </c>
      <c r="BA239" s="3">
        <f t="shared" ref="BA239:BA243" si="819">(AU233)*2</f>
        <v>38192.400000000001</v>
      </c>
      <c r="BB239" s="3">
        <f t="shared" ref="BB239:BB243" si="820">(AV233)*2</f>
        <v>38192.400000000001</v>
      </c>
      <c r="BC239" s="3">
        <f t="shared" ref="BC239:BC243" si="821">(AW233)*2</f>
        <v>38192.400000000001</v>
      </c>
      <c r="BD239" s="3">
        <f t="shared" ref="BD239:BD243" si="822">(AX233)*2</f>
        <v>38192.400000000001</v>
      </c>
      <c r="BE239" s="3">
        <f t="shared" ref="BE239:BE243" si="823">(AY233)*2</f>
        <v>38192.400000000001</v>
      </c>
      <c r="BF239" s="3">
        <f t="shared" ref="BF239:BF243" si="824">(AZ233)*2</f>
        <v>38192.400000000001</v>
      </c>
      <c r="BG239" s="3">
        <f t="shared" ref="BG239:BG243" si="825">(BA233)*2</f>
        <v>38192.400000000001</v>
      </c>
      <c r="BH239" s="3">
        <f t="shared" ref="BH239:BH243" si="826">(BB233)*2</f>
        <v>38192.400000000001</v>
      </c>
      <c r="BI239" s="3">
        <f t="shared" ref="BI239:BI243" si="827">(BC233)*2</f>
        <v>38192.400000000001</v>
      </c>
      <c r="BJ239" s="3">
        <f t="shared" ref="BJ239:BJ243" si="828">(BD233)*2</f>
        <v>38192.400000000001</v>
      </c>
      <c r="BK239" s="3">
        <f t="shared" ref="BK239:BK243" si="829">(BE233)*2</f>
        <v>38192.400000000001</v>
      </c>
      <c r="BL239" s="3">
        <f t="shared" ref="BL239:BL243" si="830">(BF233)*2</f>
        <v>38192.400000000001</v>
      </c>
      <c r="BM239" s="3">
        <f t="shared" ref="BM239:BM243" si="831">(BG233)*2</f>
        <v>39338.172000000006</v>
      </c>
      <c r="BN239" s="3">
        <f t="shared" ref="BN239:BN243" si="832">(BH233)*2</f>
        <v>39338.172000000006</v>
      </c>
      <c r="BO239" s="3">
        <f t="shared" ref="BO239:BO243" si="833">(BI233)*2</f>
        <v>39338.172000000006</v>
      </c>
      <c r="BP239" s="3">
        <f t="shared" ref="BP239:BP243" si="834">(BJ233)*2</f>
        <v>39338.172000000006</v>
      </c>
      <c r="BQ239" s="3">
        <f t="shared" ref="BQ239:BQ243" si="835">(BK233)*2</f>
        <v>39338.172000000006</v>
      </c>
      <c r="BR239" s="3">
        <f t="shared" ref="BR239:BR243" si="836">(BL233)*2</f>
        <v>39338.172000000006</v>
      </c>
      <c r="BS239" s="3">
        <f t="shared" ref="BS239:BS243" si="837">(BM233)*2</f>
        <v>39338.172000000006</v>
      </c>
      <c r="BT239" s="3">
        <f t="shared" ref="BT239:BT243" si="838">(BN233)*2</f>
        <v>39338.172000000006</v>
      </c>
      <c r="BU239" s="3">
        <f t="shared" ref="BU239:BU243" si="839">(BO233)*2</f>
        <v>39338.172000000006</v>
      </c>
      <c r="BV239" s="3">
        <f t="shared" ref="BV239:BV243" si="840">(BP233)*2</f>
        <v>39338.172000000006</v>
      </c>
      <c r="BW239" s="3">
        <f t="shared" ref="BW239:BW243" si="841">(BQ233)*2</f>
        <v>39338.172000000006</v>
      </c>
      <c r="BX239" s="3">
        <f t="shared" ref="BX239:BX243" si="842">(BR233)*2</f>
        <v>39338.172000000006</v>
      </c>
      <c r="BY239" s="3">
        <f t="shared" ref="BY239:BY243" si="843">(BS233)*2</f>
        <v>40518.317160000006</v>
      </c>
      <c r="BZ239" s="3">
        <f t="shared" ref="BZ239:BZ243" si="844">(BT233)*2</f>
        <v>40518.317160000006</v>
      </c>
      <c r="CA239" s="3">
        <f t="shared" ref="CA239:CA243" si="845">(BU233)*2</f>
        <v>40518.317160000006</v>
      </c>
      <c r="CB239" s="3">
        <f t="shared" ref="CB239:CB243" si="846">(BV233)*2</f>
        <v>40518.317160000006</v>
      </c>
      <c r="CC239" s="3">
        <f t="shared" ref="CC239:CC243" si="847">(BW233)*2</f>
        <v>40518.317160000006</v>
      </c>
      <c r="CD239" s="3">
        <f t="shared" ref="CD239:CD243" si="848">(BX233)*2</f>
        <v>40518.317160000006</v>
      </c>
      <c r="CE239" s="3">
        <f t="shared" ref="CE239:CE243" si="849">(BY233)*2</f>
        <v>40518.317160000006</v>
      </c>
      <c r="CF239" s="3">
        <f t="shared" ref="CF239:CF243" si="850">(BZ233)*2</f>
        <v>40518.317160000006</v>
      </c>
      <c r="CG239" s="3">
        <f t="shared" ref="CG239:CG243" si="851">(CA233)*2</f>
        <v>40518.317160000006</v>
      </c>
      <c r="CH239" s="3">
        <f t="shared" ref="CH239:CH243" si="852">(CB233)*2</f>
        <v>40518.317160000006</v>
      </c>
      <c r="CI239" s="3">
        <f t="shared" ref="CI239:CI243" si="853">(CC233)*2</f>
        <v>40518.317160000006</v>
      </c>
      <c r="CJ239" s="3">
        <f t="shared" ref="CJ239:CJ243" si="854">(CD233)*2</f>
        <v>40518.317160000006</v>
      </c>
      <c r="CK239" s="3">
        <f t="shared" ref="CK239:CK243" si="855">(CE233)*2</f>
        <v>0</v>
      </c>
      <c r="CL239" s="3">
        <f t="shared" ref="CL239:CL243" si="856">(CF233)*2</f>
        <v>0</v>
      </c>
      <c r="CM239" s="3">
        <f t="shared" ref="CM239:CM243" si="857">(CG233)*2</f>
        <v>0</v>
      </c>
      <c r="CN239" s="3">
        <f t="shared" ref="CN239:CN243" si="858">(CH233)*2</f>
        <v>0</v>
      </c>
      <c r="CO239" s="3">
        <f t="shared" ref="CO239:CO243" si="859">(CI233)*2</f>
        <v>0</v>
      </c>
      <c r="CP239" s="3">
        <f t="shared" ref="CP239:CP243" si="860">(CJ233)*2</f>
        <v>0</v>
      </c>
      <c r="CQ239" s="254"/>
      <c r="CR239" s="254"/>
      <c r="CS239" s="254"/>
      <c r="CT239" s="254"/>
      <c r="CU239" s="254"/>
      <c r="CV239" s="255"/>
    </row>
    <row r="240" spans="1:100" ht="16.8" customHeight="1" outlineLevel="1" x14ac:dyDescent="0.3">
      <c r="A240" s="274"/>
      <c r="B240" s="5" t="s">
        <v>59</v>
      </c>
      <c r="C240" s="61">
        <f>SUM(D240:DM240)/SUM($D239:DM239)</f>
        <v>-0.50986879305894084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f t="shared" si="783"/>
        <v>0</v>
      </c>
      <c r="R240" s="6">
        <f t="shared" si="784"/>
        <v>0</v>
      </c>
      <c r="S240" s="6">
        <f t="shared" si="785"/>
        <v>0</v>
      </c>
      <c r="T240" s="6">
        <f t="shared" si="786"/>
        <v>0</v>
      </c>
      <c r="U240" s="6">
        <f t="shared" si="787"/>
        <v>0</v>
      </c>
      <c r="V240" s="6">
        <f t="shared" si="788"/>
        <v>0</v>
      </c>
      <c r="W240" s="6">
        <f t="shared" si="789"/>
        <v>0</v>
      </c>
      <c r="X240" s="6">
        <f t="shared" si="790"/>
        <v>0</v>
      </c>
      <c r="Y240" s="6">
        <f t="shared" si="791"/>
        <v>0</v>
      </c>
      <c r="Z240" s="6">
        <f t="shared" si="792"/>
        <v>0</v>
      </c>
      <c r="AA240" s="6">
        <f t="shared" si="793"/>
        <v>0</v>
      </c>
      <c r="AB240" s="6">
        <f t="shared" si="794"/>
        <v>-1200000</v>
      </c>
      <c r="AC240" s="6">
        <f t="shared" si="795"/>
        <v>0</v>
      </c>
      <c r="AD240" s="6">
        <f t="shared" si="796"/>
        <v>0</v>
      </c>
      <c r="AE240" s="6">
        <f t="shared" si="797"/>
        <v>0</v>
      </c>
      <c r="AF240" s="6">
        <f t="shared" si="798"/>
        <v>0</v>
      </c>
      <c r="AG240" s="6">
        <f t="shared" si="799"/>
        <v>0</v>
      </c>
      <c r="AH240" s="6">
        <f t="shared" si="800"/>
        <v>0</v>
      </c>
      <c r="AI240" s="6">
        <f t="shared" si="801"/>
        <v>0</v>
      </c>
      <c r="AJ240" s="6">
        <f t="shared" si="802"/>
        <v>0</v>
      </c>
      <c r="AK240" s="6">
        <f t="shared" si="803"/>
        <v>0</v>
      </c>
      <c r="AL240" s="6">
        <f t="shared" si="804"/>
        <v>0</v>
      </c>
      <c r="AM240" s="6">
        <f t="shared" si="805"/>
        <v>0</v>
      </c>
      <c r="AN240" s="6">
        <f t="shared" si="806"/>
        <v>0</v>
      </c>
      <c r="AO240" s="6">
        <f t="shared" si="807"/>
        <v>0</v>
      </c>
      <c r="AP240" s="6">
        <f t="shared" si="808"/>
        <v>0</v>
      </c>
      <c r="AQ240" s="6">
        <f t="shared" si="809"/>
        <v>0</v>
      </c>
      <c r="AR240" s="6">
        <f t="shared" si="810"/>
        <v>0</v>
      </c>
      <c r="AS240" s="6">
        <f t="shared" si="811"/>
        <v>0</v>
      </c>
      <c r="AT240" s="6">
        <f t="shared" si="812"/>
        <v>0</v>
      </c>
      <c r="AU240" s="6">
        <f t="shared" si="813"/>
        <v>0</v>
      </c>
      <c r="AV240" s="6">
        <f t="shared" si="814"/>
        <v>0</v>
      </c>
      <c r="AW240" s="6">
        <f t="shared" si="815"/>
        <v>0</v>
      </c>
      <c r="AX240" s="6">
        <f t="shared" si="816"/>
        <v>0</v>
      </c>
      <c r="AY240" s="6">
        <f t="shared" si="817"/>
        <v>0</v>
      </c>
      <c r="AZ240" s="6">
        <f t="shared" si="818"/>
        <v>0</v>
      </c>
      <c r="BA240" s="6">
        <f t="shared" si="819"/>
        <v>0</v>
      </c>
      <c r="BB240" s="6">
        <f t="shared" si="820"/>
        <v>0</v>
      </c>
      <c r="BC240" s="6">
        <f t="shared" si="821"/>
        <v>0</v>
      </c>
      <c r="BD240" s="6">
        <f t="shared" si="822"/>
        <v>0</v>
      </c>
      <c r="BE240" s="6">
        <f t="shared" si="823"/>
        <v>0</v>
      </c>
      <c r="BF240" s="6">
        <f t="shared" si="824"/>
        <v>0</v>
      </c>
      <c r="BG240" s="6">
        <f t="shared" si="825"/>
        <v>0</v>
      </c>
      <c r="BH240" s="6">
        <f t="shared" si="826"/>
        <v>0</v>
      </c>
      <c r="BI240" s="6">
        <f t="shared" si="827"/>
        <v>0</v>
      </c>
      <c r="BJ240" s="6">
        <f t="shared" si="828"/>
        <v>0</v>
      </c>
      <c r="BK240" s="6">
        <f t="shared" si="829"/>
        <v>0</v>
      </c>
      <c r="BL240" s="6">
        <f t="shared" si="830"/>
        <v>0</v>
      </c>
      <c r="BM240" s="6">
        <f t="shared" si="831"/>
        <v>0</v>
      </c>
      <c r="BN240" s="6">
        <f t="shared" si="832"/>
        <v>0</v>
      </c>
      <c r="BO240" s="6">
        <f t="shared" si="833"/>
        <v>0</v>
      </c>
      <c r="BP240" s="6">
        <f t="shared" si="834"/>
        <v>0</v>
      </c>
      <c r="BQ240" s="6">
        <f t="shared" si="835"/>
        <v>0</v>
      </c>
      <c r="BR240" s="6">
        <f t="shared" si="836"/>
        <v>0</v>
      </c>
      <c r="BS240" s="6">
        <f t="shared" si="837"/>
        <v>0</v>
      </c>
      <c r="BT240" s="6">
        <f t="shared" si="838"/>
        <v>0</v>
      </c>
      <c r="BU240" s="6">
        <f t="shared" si="839"/>
        <v>0</v>
      </c>
      <c r="BV240" s="6">
        <f t="shared" si="840"/>
        <v>0</v>
      </c>
      <c r="BW240" s="6">
        <f t="shared" si="841"/>
        <v>0</v>
      </c>
      <c r="BX240" s="6">
        <f t="shared" si="842"/>
        <v>0</v>
      </c>
      <c r="BY240" s="6">
        <f t="shared" si="843"/>
        <v>0</v>
      </c>
      <c r="BZ240" s="6">
        <f t="shared" si="844"/>
        <v>0</v>
      </c>
      <c r="CA240" s="6">
        <f t="shared" si="845"/>
        <v>0</v>
      </c>
      <c r="CB240" s="6">
        <f t="shared" si="846"/>
        <v>0</v>
      </c>
      <c r="CC240" s="6">
        <f t="shared" si="847"/>
        <v>0</v>
      </c>
      <c r="CD240" s="6">
        <f t="shared" si="848"/>
        <v>0</v>
      </c>
      <c r="CE240" s="6">
        <f t="shared" si="849"/>
        <v>0</v>
      </c>
      <c r="CF240" s="6">
        <f t="shared" si="850"/>
        <v>0</v>
      </c>
      <c r="CG240" s="6">
        <f t="shared" si="851"/>
        <v>0</v>
      </c>
      <c r="CH240" s="6">
        <f t="shared" si="852"/>
        <v>0</v>
      </c>
      <c r="CI240" s="6">
        <f t="shared" si="853"/>
        <v>0</v>
      </c>
      <c r="CJ240" s="6">
        <f t="shared" si="854"/>
        <v>0</v>
      </c>
      <c r="CK240" s="6">
        <f t="shared" si="855"/>
        <v>0</v>
      </c>
      <c r="CL240" s="6">
        <f t="shared" si="856"/>
        <v>0</v>
      </c>
      <c r="CM240" s="6">
        <f t="shared" si="857"/>
        <v>0</v>
      </c>
      <c r="CN240" s="6">
        <f t="shared" si="858"/>
        <v>0</v>
      </c>
      <c r="CO240" s="6">
        <f t="shared" si="859"/>
        <v>0</v>
      </c>
      <c r="CP240" s="6">
        <f t="shared" si="860"/>
        <v>0</v>
      </c>
      <c r="CQ240" s="79"/>
      <c r="CR240" s="79"/>
      <c r="CS240" s="79"/>
      <c r="CT240" s="79"/>
      <c r="CU240" s="79"/>
      <c r="CV240" s="18"/>
    </row>
    <row r="241" spans="1:100" ht="16.8" customHeight="1" outlineLevel="1" x14ac:dyDescent="0.3">
      <c r="A241" s="274"/>
      <c r="B241" s="5" t="s">
        <v>60</v>
      </c>
      <c r="C241" s="61">
        <f>SUM(D241:DM241)/SUM($D239:DM239)</f>
        <v>-8.0000000000000099E-2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f t="shared" si="783"/>
        <v>0</v>
      </c>
      <c r="R241" s="6">
        <f t="shared" si="784"/>
        <v>0</v>
      </c>
      <c r="S241" s="6">
        <f t="shared" si="785"/>
        <v>0</v>
      </c>
      <c r="T241" s="6">
        <f t="shared" si="786"/>
        <v>0</v>
      </c>
      <c r="U241" s="6">
        <f t="shared" si="787"/>
        <v>0</v>
      </c>
      <c r="V241" s="6">
        <f t="shared" si="788"/>
        <v>0</v>
      </c>
      <c r="W241" s="6">
        <f t="shared" si="789"/>
        <v>0</v>
      </c>
      <c r="X241" s="6">
        <f t="shared" si="790"/>
        <v>0</v>
      </c>
      <c r="Y241" s="6">
        <f t="shared" si="791"/>
        <v>0</v>
      </c>
      <c r="Z241" s="6">
        <f t="shared" si="792"/>
        <v>0</v>
      </c>
      <c r="AA241" s="6">
        <f t="shared" si="793"/>
        <v>0</v>
      </c>
      <c r="AB241" s="6">
        <f t="shared" si="794"/>
        <v>-4800</v>
      </c>
      <c r="AC241" s="6">
        <f t="shared" si="795"/>
        <v>-2880</v>
      </c>
      <c r="AD241" s="6">
        <f t="shared" si="796"/>
        <v>-2880</v>
      </c>
      <c r="AE241" s="6">
        <f t="shared" si="797"/>
        <v>-2880</v>
      </c>
      <c r="AF241" s="6">
        <f t="shared" si="798"/>
        <v>-2880</v>
      </c>
      <c r="AG241" s="6">
        <f t="shared" si="799"/>
        <v>-2880</v>
      </c>
      <c r="AH241" s="6">
        <f t="shared" si="800"/>
        <v>-2880</v>
      </c>
      <c r="AI241" s="6">
        <f t="shared" si="801"/>
        <v>-2880</v>
      </c>
      <c r="AJ241" s="6">
        <f t="shared" si="802"/>
        <v>-2880</v>
      </c>
      <c r="AK241" s="6">
        <f t="shared" si="803"/>
        <v>-2880</v>
      </c>
      <c r="AL241" s="6">
        <f t="shared" si="804"/>
        <v>-2880</v>
      </c>
      <c r="AM241" s="6">
        <f t="shared" si="805"/>
        <v>-2880</v>
      </c>
      <c r="AN241" s="6">
        <f t="shared" si="806"/>
        <v>-2880</v>
      </c>
      <c r="AO241" s="6">
        <f t="shared" si="807"/>
        <v>-2966.4</v>
      </c>
      <c r="AP241" s="6">
        <f t="shared" si="808"/>
        <v>-2966.4</v>
      </c>
      <c r="AQ241" s="6">
        <f t="shared" si="809"/>
        <v>-2966.4</v>
      </c>
      <c r="AR241" s="6">
        <f t="shared" si="810"/>
        <v>-2966.4</v>
      </c>
      <c r="AS241" s="6">
        <f t="shared" si="811"/>
        <v>-2966.4</v>
      </c>
      <c r="AT241" s="6">
        <f t="shared" si="812"/>
        <v>-2966.4</v>
      </c>
      <c r="AU241" s="6">
        <f t="shared" si="813"/>
        <v>-2966.4</v>
      </c>
      <c r="AV241" s="6">
        <f t="shared" si="814"/>
        <v>-2966.4</v>
      </c>
      <c r="AW241" s="6">
        <f t="shared" si="815"/>
        <v>-2966.4</v>
      </c>
      <c r="AX241" s="6">
        <f t="shared" si="816"/>
        <v>-2966.4</v>
      </c>
      <c r="AY241" s="6">
        <f t="shared" si="817"/>
        <v>-2966.4</v>
      </c>
      <c r="AZ241" s="6">
        <f t="shared" si="818"/>
        <v>-2966.4</v>
      </c>
      <c r="BA241" s="6">
        <f t="shared" si="819"/>
        <v>-3055.3920000000003</v>
      </c>
      <c r="BB241" s="6">
        <f t="shared" si="820"/>
        <v>-3055.3920000000003</v>
      </c>
      <c r="BC241" s="6">
        <f t="shared" si="821"/>
        <v>-3055.3920000000003</v>
      </c>
      <c r="BD241" s="6">
        <f t="shared" si="822"/>
        <v>-3055.3920000000003</v>
      </c>
      <c r="BE241" s="6">
        <f t="shared" si="823"/>
        <v>-3055.3920000000003</v>
      </c>
      <c r="BF241" s="6">
        <f t="shared" si="824"/>
        <v>-3055.3920000000003</v>
      </c>
      <c r="BG241" s="6">
        <f t="shared" si="825"/>
        <v>-3055.3920000000003</v>
      </c>
      <c r="BH241" s="6">
        <f t="shared" si="826"/>
        <v>-3055.3920000000003</v>
      </c>
      <c r="BI241" s="6">
        <f t="shared" si="827"/>
        <v>-3055.3920000000003</v>
      </c>
      <c r="BJ241" s="6">
        <f t="shared" si="828"/>
        <v>-3055.3920000000003</v>
      </c>
      <c r="BK241" s="6">
        <f t="shared" si="829"/>
        <v>-3055.3920000000003</v>
      </c>
      <c r="BL241" s="6">
        <f t="shared" si="830"/>
        <v>-3055.3920000000003</v>
      </c>
      <c r="BM241" s="6">
        <f t="shared" si="831"/>
        <v>-3147.0537600000007</v>
      </c>
      <c r="BN241" s="6">
        <f t="shared" si="832"/>
        <v>-3147.0537600000007</v>
      </c>
      <c r="BO241" s="6">
        <f t="shared" si="833"/>
        <v>-3147.0537600000007</v>
      </c>
      <c r="BP241" s="6">
        <f t="shared" si="834"/>
        <v>-3147.0537600000007</v>
      </c>
      <c r="BQ241" s="6">
        <f t="shared" si="835"/>
        <v>-3147.0537600000007</v>
      </c>
      <c r="BR241" s="6">
        <f t="shared" si="836"/>
        <v>-3147.0537600000007</v>
      </c>
      <c r="BS241" s="6">
        <f t="shared" si="837"/>
        <v>-3147.0537600000007</v>
      </c>
      <c r="BT241" s="6">
        <f t="shared" si="838"/>
        <v>-3147.0537600000007</v>
      </c>
      <c r="BU241" s="6">
        <f t="shared" si="839"/>
        <v>-3147.0537600000007</v>
      </c>
      <c r="BV241" s="6">
        <f t="shared" si="840"/>
        <v>-3147.0537600000007</v>
      </c>
      <c r="BW241" s="6">
        <f t="shared" si="841"/>
        <v>-3147.0537600000007</v>
      </c>
      <c r="BX241" s="6">
        <f t="shared" si="842"/>
        <v>-3147.0537600000007</v>
      </c>
      <c r="BY241" s="6">
        <f t="shared" si="843"/>
        <v>-3241.4653728000008</v>
      </c>
      <c r="BZ241" s="6">
        <f t="shared" si="844"/>
        <v>-3241.4653728000008</v>
      </c>
      <c r="CA241" s="6">
        <f t="shared" si="845"/>
        <v>-3241.4653728000008</v>
      </c>
      <c r="CB241" s="6">
        <f t="shared" si="846"/>
        <v>-3241.4653728000008</v>
      </c>
      <c r="CC241" s="6">
        <f t="shared" si="847"/>
        <v>-3241.4653728000008</v>
      </c>
      <c r="CD241" s="6">
        <f t="shared" si="848"/>
        <v>-3241.4653728000008</v>
      </c>
      <c r="CE241" s="6">
        <f t="shared" si="849"/>
        <v>-3241.4653728000008</v>
      </c>
      <c r="CF241" s="6">
        <f t="shared" si="850"/>
        <v>-3241.4653728000008</v>
      </c>
      <c r="CG241" s="6">
        <f t="shared" si="851"/>
        <v>-3241.4653728000008</v>
      </c>
      <c r="CH241" s="6">
        <f t="shared" si="852"/>
        <v>-3241.4653728000008</v>
      </c>
      <c r="CI241" s="6">
        <f t="shared" si="853"/>
        <v>-3241.4653728000008</v>
      </c>
      <c r="CJ241" s="6">
        <f t="shared" si="854"/>
        <v>-3241.4653728000008</v>
      </c>
      <c r="CK241" s="6">
        <f t="shared" si="855"/>
        <v>0</v>
      </c>
      <c r="CL241" s="6">
        <f t="shared" si="856"/>
        <v>0</v>
      </c>
      <c r="CM241" s="6">
        <f t="shared" si="857"/>
        <v>0</v>
      </c>
      <c r="CN241" s="6">
        <f t="shared" si="858"/>
        <v>0</v>
      </c>
      <c r="CO241" s="6">
        <f t="shared" si="859"/>
        <v>0</v>
      </c>
      <c r="CP241" s="6">
        <f t="shared" si="860"/>
        <v>0</v>
      </c>
      <c r="CQ241" s="79"/>
      <c r="CR241" s="79"/>
      <c r="CS241" s="79"/>
      <c r="CT241" s="79"/>
      <c r="CU241" s="79"/>
      <c r="CV241" s="18"/>
    </row>
    <row r="242" spans="1:100" ht="16.8" customHeight="1" outlineLevel="1" x14ac:dyDescent="0.3">
      <c r="A242" s="274"/>
      <c r="B242" s="12" t="s">
        <v>61</v>
      </c>
      <c r="C242" s="61">
        <f>SUM(D242:DM242)/SUM($D239:DM239)</f>
        <v>-8.0000000000000099E-2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f t="shared" si="783"/>
        <v>0</v>
      </c>
      <c r="R242" s="6">
        <f t="shared" si="784"/>
        <v>0</v>
      </c>
      <c r="S242" s="6">
        <f t="shared" si="785"/>
        <v>0</v>
      </c>
      <c r="T242" s="6">
        <f t="shared" si="786"/>
        <v>0</v>
      </c>
      <c r="U242" s="6">
        <f t="shared" si="787"/>
        <v>0</v>
      </c>
      <c r="V242" s="6">
        <f t="shared" si="788"/>
        <v>0</v>
      </c>
      <c r="W242" s="6">
        <f t="shared" si="789"/>
        <v>0</v>
      </c>
      <c r="X242" s="6">
        <f t="shared" si="790"/>
        <v>0</v>
      </c>
      <c r="Y242" s="6">
        <f t="shared" si="791"/>
        <v>0</v>
      </c>
      <c r="Z242" s="6">
        <f t="shared" si="792"/>
        <v>0</v>
      </c>
      <c r="AA242" s="6">
        <f t="shared" si="793"/>
        <v>0</v>
      </c>
      <c r="AB242" s="6">
        <f t="shared" si="794"/>
        <v>-4800</v>
      </c>
      <c r="AC242" s="6">
        <f t="shared" si="795"/>
        <v>-2880</v>
      </c>
      <c r="AD242" s="6">
        <f t="shared" si="796"/>
        <v>-2880</v>
      </c>
      <c r="AE242" s="6">
        <f t="shared" si="797"/>
        <v>-2880</v>
      </c>
      <c r="AF242" s="6">
        <f t="shared" si="798"/>
        <v>-2880</v>
      </c>
      <c r="AG242" s="6">
        <f t="shared" si="799"/>
        <v>-2880</v>
      </c>
      <c r="AH242" s="6">
        <f t="shared" si="800"/>
        <v>-2880</v>
      </c>
      <c r="AI242" s="6">
        <f t="shared" si="801"/>
        <v>-2880</v>
      </c>
      <c r="AJ242" s="6">
        <f t="shared" si="802"/>
        <v>-2880</v>
      </c>
      <c r="AK242" s="6">
        <f t="shared" si="803"/>
        <v>-2880</v>
      </c>
      <c r="AL242" s="6">
        <f t="shared" si="804"/>
        <v>-2880</v>
      </c>
      <c r="AM242" s="6">
        <f t="shared" si="805"/>
        <v>-2880</v>
      </c>
      <c r="AN242" s="6">
        <f t="shared" si="806"/>
        <v>-2880</v>
      </c>
      <c r="AO242" s="6">
        <f t="shared" si="807"/>
        <v>-2966.4</v>
      </c>
      <c r="AP242" s="6">
        <f t="shared" si="808"/>
        <v>-2966.4</v>
      </c>
      <c r="AQ242" s="6">
        <f t="shared" si="809"/>
        <v>-2966.4</v>
      </c>
      <c r="AR242" s="6">
        <f t="shared" si="810"/>
        <v>-2966.4</v>
      </c>
      <c r="AS242" s="6">
        <f t="shared" si="811"/>
        <v>-2966.4</v>
      </c>
      <c r="AT242" s="6">
        <f t="shared" si="812"/>
        <v>-2966.4</v>
      </c>
      <c r="AU242" s="6">
        <f t="shared" si="813"/>
        <v>-2966.4</v>
      </c>
      <c r="AV242" s="6">
        <f t="shared" si="814"/>
        <v>-2966.4</v>
      </c>
      <c r="AW242" s="6">
        <f t="shared" si="815"/>
        <v>-2966.4</v>
      </c>
      <c r="AX242" s="6">
        <f t="shared" si="816"/>
        <v>-2966.4</v>
      </c>
      <c r="AY242" s="6">
        <f t="shared" si="817"/>
        <v>-2966.4</v>
      </c>
      <c r="AZ242" s="6">
        <f t="shared" si="818"/>
        <v>-2966.4</v>
      </c>
      <c r="BA242" s="6">
        <f t="shared" si="819"/>
        <v>-3055.3920000000003</v>
      </c>
      <c r="BB242" s="6">
        <f t="shared" si="820"/>
        <v>-3055.3920000000003</v>
      </c>
      <c r="BC242" s="6">
        <f t="shared" si="821"/>
        <v>-3055.3920000000003</v>
      </c>
      <c r="BD242" s="6">
        <f t="shared" si="822"/>
        <v>-3055.3920000000003</v>
      </c>
      <c r="BE242" s="6">
        <f t="shared" si="823"/>
        <v>-3055.3920000000003</v>
      </c>
      <c r="BF242" s="6">
        <f t="shared" si="824"/>
        <v>-3055.3920000000003</v>
      </c>
      <c r="BG242" s="6">
        <f t="shared" si="825"/>
        <v>-3055.3920000000003</v>
      </c>
      <c r="BH242" s="6">
        <f t="shared" si="826"/>
        <v>-3055.3920000000003</v>
      </c>
      <c r="BI242" s="6">
        <f t="shared" si="827"/>
        <v>-3055.3920000000003</v>
      </c>
      <c r="BJ242" s="6">
        <f t="shared" si="828"/>
        <v>-3055.3920000000003</v>
      </c>
      <c r="BK242" s="6">
        <f t="shared" si="829"/>
        <v>-3055.3920000000003</v>
      </c>
      <c r="BL242" s="6">
        <f t="shared" si="830"/>
        <v>-3055.3920000000003</v>
      </c>
      <c r="BM242" s="6">
        <f t="shared" si="831"/>
        <v>-3147.0537600000007</v>
      </c>
      <c r="BN242" s="6">
        <f t="shared" si="832"/>
        <v>-3147.0537600000007</v>
      </c>
      <c r="BO242" s="6">
        <f t="shared" si="833"/>
        <v>-3147.0537600000007</v>
      </c>
      <c r="BP242" s="6">
        <f t="shared" si="834"/>
        <v>-3147.0537600000007</v>
      </c>
      <c r="BQ242" s="6">
        <f t="shared" si="835"/>
        <v>-3147.0537600000007</v>
      </c>
      <c r="BR242" s="6">
        <f t="shared" si="836"/>
        <v>-3147.0537600000007</v>
      </c>
      <c r="BS242" s="6">
        <f t="shared" si="837"/>
        <v>-3147.0537600000007</v>
      </c>
      <c r="BT242" s="6">
        <f t="shared" si="838"/>
        <v>-3147.0537600000007</v>
      </c>
      <c r="BU242" s="6">
        <f t="shared" si="839"/>
        <v>-3147.0537600000007</v>
      </c>
      <c r="BV242" s="6">
        <f t="shared" si="840"/>
        <v>-3147.0537600000007</v>
      </c>
      <c r="BW242" s="6">
        <f t="shared" si="841"/>
        <v>-3147.0537600000007</v>
      </c>
      <c r="BX242" s="6">
        <f t="shared" si="842"/>
        <v>-3147.0537600000007</v>
      </c>
      <c r="BY242" s="6">
        <f t="shared" si="843"/>
        <v>-3241.4653728000008</v>
      </c>
      <c r="BZ242" s="6">
        <f t="shared" si="844"/>
        <v>-3241.4653728000008</v>
      </c>
      <c r="CA242" s="6">
        <f t="shared" si="845"/>
        <v>-3241.4653728000008</v>
      </c>
      <c r="CB242" s="6">
        <f t="shared" si="846"/>
        <v>-3241.4653728000008</v>
      </c>
      <c r="CC242" s="6">
        <f t="shared" si="847"/>
        <v>-3241.4653728000008</v>
      </c>
      <c r="CD242" s="6">
        <f t="shared" si="848"/>
        <v>-3241.4653728000008</v>
      </c>
      <c r="CE242" s="6">
        <f t="shared" si="849"/>
        <v>-3241.4653728000008</v>
      </c>
      <c r="CF242" s="6">
        <f t="shared" si="850"/>
        <v>-3241.4653728000008</v>
      </c>
      <c r="CG242" s="6">
        <f t="shared" si="851"/>
        <v>-3241.4653728000008</v>
      </c>
      <c r="CH242" s="6">
        <f t="shared" si="852"/>
        <v>-3241.4653728000008</v>
      </c>
      <c r="CI242" s="6">
        <f t="shared" si="853"/>
        <v>-3241.4653728000008</v>
      </c>
      <c r="CJ242" s="6">
        <f t="shared" si="854"/>
        <v>-3241.4653728000008</v>
      </c>
      <c r="CK242" s="6">
        <f t="shared" si="855"/>
        <v>0</v>
      </c>
      <c r="CL242" s="6">
        <f t="shared" si="856"/>
        <v>0</v>
      </c>
      <c r="CM242" s="6">
        <f t="shared" si="857"/>
        <v>0</v>
      </c>
      <c r="CN242" s="6">
        <f t="shared" si="858"/>
        <v>0</v>
      </c>
      <c r="CO242" s="6">
        <f t="shared" si="859"/>
        <v>0</v>
      </c>
      <c r="CP242" s="6">
        <f t="shared" si="860"/>
        <v>0</v>
      </c>
      <c r="CQ242" s="79"/>
      <c r="CR242" s="79"/>
      <c r="CS242" s="79"/>
      <c r="CT242" s="79"/>
      <c r="CU242" s="79"/>
      <c r="CV242" s="18"/>
    </row>
    <row r="243" spans="1:100" ht="16.8" customHeight="1" outlineLevel="1" thickBot="1" x14ac:dyDescent="0.35">
      <c r="A243" s="274">
        <f>NPV((1+'Budget New Projetcts'!$C$7)^(1/12)-1,'Cashflow New Projects'!D243:CV243)</f>
        <v>453406.00094935379</v>
      </c>
      <c r="B243" s="8" t="s">
        <v>62</v>
      </c>
      <c r="C243" s="159">
        <f>SUM(D243:DM243)/SUM($D239:DM239)</f>
        <v>0.33013120694105919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9">
        <f t="shared" si="783"/>
        <v>0</v>
      </c>
      <c r="R243" s="9">
        <f t="shared" si="784"/>
        <v>0</v>
      </c>
      <c r="S243" s="9">
        <f t="shared" si="785"/>
        <v>0</v>
      </c>
      <c r="T243" s="9">
        <f t="shared" si="786"/>
        <v>0</v>
      </c>
      <c r="U243" s="9">
        <f t="shared" si="787"/>
        <v>0</v>
      </c>
      <c r="V243" s="9">
        <f t="shared" si="788"/>
        <v>0</v>
      </c>
      <c r="W243" s="9">
        <f t="shared" si="789"/>
        <v>0</v>
      </c>
      <c r="X243" s="9">
        <f t="shared" si="790"/>
        <v>0</v>
      </c>
      <c r="Y243" s="9">
        <f t="shared" si="791"/>
        <v>0</v>
      </c>
      <c r="Z243" s="9">
        <f t="shared" si="792"/>
        <v>0</v>
      </c>
      <c r="AA243" s="9">
        <f t="shared" si="793"/>
        <v>0</v>
      </c>
      <c r="AB243" s="9">
        <f t="shared" si="794"/>
        <v>-1149600</v>
      </c>
      <c r="AC243" s="9">
        <f t="shared" si="795"/>
        <v>30240</v>
      </c>
      <c r="AD243" s="9">
        <f t="shared" si="796"/>
        <v>30240</v>
      </c>
      <c r="AE243" s="9">
        <f t="shared" si="797"/>
        <v>30240</v>
      </c>
      <c r="AF243" s="9">
        <f t="shared" si="798"/>
        <v>30240</v>
      </c>
      <c r="AG243" s="9">
        <f t="shared" si="799"/>
        <v>30240</v>
      </c>
      <c r="AH243" s="9">
        <f t="shared" si="800"/>
        <v>30240</v>
      </c>
      <c r="AI243" s="9">
        <f t="shared" si="801"/>
        <v>30240</v>
      </c>
      <c r="AJ243" s="9">
        <f t="shared" si="802"/>
        <v>30240</v>
      </c>
      <c r="AK243" s="9">
        <f t="shared" si="803"/>
        <v>30240</v>
      </c>
      <c r="AL243" s="9">
        <f t="shared" si="804"/>
        <v>30240</v>
      </c>
      <c r="AM243" s="9">
        <f t="shared" si="805"/>
        <v>30240</v>
      </c>
      <c r="AN243" s="9">
        <f t="shared" si="806"/>
        <v>30240</v>
      </c>
      <c r="AO243" s="9">
        <f t="shared" si="807"/>
        <v>31147.199999999997</v>
      </c>
      <c r="AP243" s="9">
        <f t="shared" si="808"/>
        <v>31147.199999999997</v>
      </c>
      <c r="AQ243" s="9">
        <f t="shared" si="809"/>
        <v>31147.199999999997</v>
      </c>
      <c r="AR243" s="9">
        <f t="shared" si="810"/>
        <v>31147.199999999997</v>
      </c>
      <c r="AS243" s="9">
        <f t="shared" si="811"/>
        <v>31147.199999999997</v>
      </c>
      <c r="AT243" s="9">
        <f t="shared" si="812"/>
        <v>31147.199999999997</v>
      </c>
      <c r="AU243" s="9">
        <f t="shared" si="813"/>
        <v>31147.199999999997</v>
      </c>
      <c r="AV243" s="9">
        <f t="shared" si="814"/>
        <v>31147.199999999997</v>
      </c>
      <c r="AW243" s="9">
        <f t="shared" si="815"/>
        <v>31147.199999999997</v>
      </c>
      <c r="AX243" s="9">
        <f t="shared" si="816"/>
        <v>31147.199999999997</v>
      </c>
      <c r="AY243" s="9">
        <f t="shared" si="817"/>
        <v>31147.199999999997</v>
      </c>
      <c r="AZ243" s="9">
        <f t="shared" si="818"/>
        <v>31147.199999999997</v>
      </c>
      <c r="BA243" s="9">
        <f t="shared" si="819"/>
        <v>32081.616000000002</v>
      </c>
      <c r="BB243" s="9">
        <f t="shared" si="820"/>
        <v>32081.616000000002</v>
      </c>
      <c r="BC243" s="9">
        <f t="shared" si="821"/>
        <v>32081.616000000002</v>
      </c>
      <c r="BD243" s="9">
        <f t="shared" si="822"/>
        <v>32081.616000000002</v>
      </c>
      <c r="BE243" s="9">
        <f t="shared" si="823"/>
        <v>32081.616000000002</v>
      </c>
      <c r="BF243" s="9">
        <f t="shared" si="824"/>
        <v>32081.616000000002</v>
      </c>
      <c r="BG243" s="9">
        <f t="shared" si="825"/>
        <v>32081.616000000002</v>
      </c>
      <c r="BH243" s="9">
        <f t="shared" si="826"/>
        <v>32081.616000000002</v>
      </c>
      <c r="BI243" s="9">
        <f t="shared" si="827"/>
        <v>32081.616000000002</v>
      </c>
      <c r="BJ243" s="9">
        <f t="shared" si="828"/>
        <v>32081.616000000002</v>
      </c>
      <c r="BK243" s="9">
        <f t="shared" si="829"/>
        <v>32081.616000000002</v>
      </c>
      <c r="BL243" s="9">
        <f t="shared" si="830"/>
        <v>32081.616000000002</v>
      </c>
      <c r="BM243" s="9">
        <f t="shared" si="831"/>
        <v>33044.064480000001</v>
      </c>
      <c r="BN243" s="9">
        <f t="shared" si="832"/>
        <v>33044.064480000001</v>
      </c>
      <c r="BO243" s="9">
        <f t="shared" si="833"/>
        <v>33044.064480000001</v>
      </c>
      <c r="BP243" s="9">
        <f t="shared" si="834"/>
        <v>33044.064480000001</v>
      </c>
      <c r="BQ243" s="9">
        <f t="shared" si="835"/>
        <v>33044.064480000001</v>
      </c>
      <c r="BR243" s="9">
        <f t="shared" si="836"/>
        <v>33044.064480000001</v>
      </c>
      <c r="BS243" s="9">
        <f t="shared" si="837"/>
        <v>33044.064480000001</v>
      </c>
      <c r="BT243" s="9">
        <f t="shared" si="838"/>
        <v>33044.064480000001</v>
      </c>
      <c r="BU243" s="9">
        <f t="shared" si="839"/>
        <v>33044.064480000001</v>
      </c>
      <c r="BV243" s="9">
        <f t="shared" si="840"/>
        <v>33044.064480000001</v>
      </c>
      <c r="BW243" s="9">
        <f t="shared" si="841"/>
        <v>33044.064480000001</v>
      </c>
      <c r="BX243" s="9">
        <f t="shared" si="842"/>
        <v>33044.064480000001</v>
      </c>
      <c r="BY243" s="9">
        <f t="shared" si="843"/>
        <v>34035.386414400011</v>
      </c>
      <c r="BZ243" s="9">
        <f t="shared" si="844"/>
        <v>34035.386414400011</v>
      </c>
      <c r="CA243" s="9">
        <f t="shared" si="845"/>
        <v>34035.386414400011</v>
      </c>
      <c r="CB243" s="9">
        <f t="shared" si="846"/>
        <v>34035.386414400011</v>
      </c>
      <c r="CC243" s="9">
        <f t="shared" si="847"/>
        <v>34035.386414400011</v>
      </c>
      <c r="CD243" s="9">
        <f t="shared" si="848"/>
        <v>34035.386414400011</v>
      </c>
      <c r="CE243" s="9">
        <f t="shared" si="849"/>
        <v>34035.386414400011</v>
      </c>
      <c r="CF243" s="9">
        <f t="shared" si="850"/>
        <v>34035.386414400011</v>
      </c>
      <c r="CG243" s="9">
        <f t="shared" si="851"/>
        <v>34035.386414400011</v>
      </c>
      <c r="CH243" s="9">
        <f t="shared" si="852"/>
        <v>34035.386414400011</v>
      </c>
      <c r="CI243" s="9">
        <f t="shared" si="853"/>
        <v>34035.386414400011</v>
      </c>
      <c r="CJ243" s="9">
        <f t="shared" si="854"/>
        <v>34035.386414400011</v>
      </c>
      <c r="CK243" s="9">
        <f t="shared" si="855"/>
        <v>0</v>
      </c>
      <c r="CL243" s="9">
        <f t="shared" si="856"/>
        <v>0</v>
      </c>
      <c r="CM243" s="9">
        <f t="shared" si="857"/>
        <v>0</v>
      </c>
      <c r="CN243" s="9">
        <f t="shared" si="858"/>
        <v>0</v>
      </c>
      <c r="CO243" s="9">
        <f t="shared" si="859"/>
        <v>0</v>
      </c>
      <c r="CP243" s="9">
        <f t="shared" si="860"/>
        <v>0</v>
      </c>
      <c r="CQ243" s="103"/>
      <c r="CR243" s="103"/>
      <c r="CS243" s="103"/>
      <c r="CT243" s="103"/>
      <c r="CU243" s="103"/>
      <c r="CV243" s="256"/>
    </row>
    <row r="244" spans="1:100" ht="16.8" customHeight="1" x14ac:dyDescent="0.3">
      <c r="A244" s="274"/>
      <c r="B244" s="261" t="s">
        <v>144</v>
      </c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  <c r="AD244" s="262"/>
      <c r="AE244" s="262"/>
      <c r="AF244" s="262"/>
      <c r="AG244" s="262"/>
      <c r="AH244" s="262"/>
      <c r="AI244" s="262"/>
      <c r="AJ244" s="262"/>
      <c r="AK244" s="262"/>
      <c r="AL244" s="262"/>
      <c r="AM244" s="262"/>
      <c r="AN244" s="262"/>
      <c r="AO244" s="262"/>
      <c r="AP244" s="262"/>
      <c r="AQ244" s="262"/>
      <c r="AR244" s="262"/>
      <c r="AS244" s="262"/>
      <c r="AT244" s="262"/>
      <c r="AU244" s="262"/>
      <c r="AV244" s="262"/>
      <c r="AW244" s="262"/>
      <c r="AX244" s="262"/>
      <c r="AY244" s="262"/>
      <c r="AZ244" s="262"/>
      <c r="BA244" s="262"/>
      <c r="BB244" s="262"/>
      <c r="BC244" s="262"/>
      <c r="BD244" s="262"/>
      <c r="BE244" s="262"/>
      <c r="BF244" s="262"/>
      <c r="BG244" s="262"/>
      <c r="BH244" s="262"/>
      <c r="BI244" s="262"/>
      <c r="BJ244" s="262"/>
      <c r="BK244" s="262"/>
      <c r="BL244" s="262"/>
      <c r="BM244" s="262"/>
      <c r="BN244" s="262"/>
      <c r="BO244" s="262"/>
      <c r="BP244" s="262"/>
      <c r="BQ244" s="262"/>
      <c r="BR244" s="262"/>
      <c r="BS244" s="262"/>
      <c r="BT244" s="262"/>
      <c r="BU244" s="262"/>
      <c r="BV244" s="262"/>
      <c r="BW244" s="262"/>
      <c r="BX244" s="262"/>
      <c r="BY244" s="262"/>
      <c r="BZ244" s="262"/>
      <c r="CA244" s="262"/>
      <c r="CB244" s="262"/>
      <c r="CC244" s="262"/>
      <c r="CD244" s="262"/>
      <c r="CE244" s="262"/>
      <c r="CF244" s="262"/>
      <c r="CG244" s="262"/>
      <c r="CH244" s="262"/>
      <c r="CI244" s="262"/>
      <c r="CJ244" s="262"/>
      <c r="CK244" s="262"/>
      <c r="CL244" s="262"/>
      <c r="CM244" s="262"/>
      <c r="CN244" s="262"/>
      <c r="CO244" s="262"/>
      <c r="CP244" s="262"/>
      <c r="CQ244" s="262"/>
      <c r="CR244" s="262"/>
      <c r="CS244" s="262"/>
      <c r="CT244" s="262"/>
      <c r="CU244" s="262"/>
      <c r="CV244" s="263"/>
    </row>
    <row r="245" spans="1:100" ht="16.8" customHeight="1" collapsed="1" thickBot="1" x14ac:dyDescent="0.35">
      <c r="A245" s="274"/>
      <c r="B245" s="264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  <c r="AJ245" s="265"/>
      <c r="AK245" s="265"/>
      <c r="AL245" s="265"/>
      <c r="AM245" s="265"/>
      <c r="AN245" s="265"/>
      <c r="AO245" s="265"/>
      <c r="AP245" s="265"/>
      <c r="AQ245" s="265"/>
      <c r="AR245" s="265"/>
      <c r="AS245" s="265"/>
      <c r="AT245" s="265"/>
      <c r="AU245" s="265"/>
      <c r="AV245" s="265"/>
      <c r="AW245" s="265"/>
      <c r="AX245" s="265"/>
      <c r="AY245" s="265"/>
      <c r="AZ245" s="265"/>
      <c r="BA245" s="265"/>
      <c r="BB245" s="265"/>
      <c r="BC245" s="265"/>
      <c r="BD245" s="265"/>
      <c r="BE245" s="265"/>
      <c r="BF245" s="265"/>
      <c r="BG245" s="265"/>
      <c r="BH245" s="265"/>
      <c r="BI245" s="265"/>
      <c r="BJ245" s="265"/>
      <c r="BK245" s="265"/>
      <c r="BL245" s="265"/>
      <c r="BM245" s="265"/>
      <c r="BN245" s="265"/>
      <c r="BO245" s="265"/>
      <c r="BP245" s="265"/>
      <c r="BQ245" s="265"/>
      <c r="BR245" s="265"/>
      <c r="BS245" s="265"/>
      <c r="BT245" s="265"/>
      <c r="BU245" s="265"/>
      <c r="BV245" s="265"/>
      <c r="BW245" s="265"/>
      <c r="BX245" s="265"/>
      <c r="BY245" s="265"/>
      <c r="BZ245" s="265"/>
      <c r="CA245" s="265"/>
      <c r="CB245" s="265"/>
      <c r="CC245" s="265"/>
      <c r="CD245" s="265"/>
      <c r="CE245" s="265"/>
      <c r="CF245" s="265"/>
      <c r="CG245" s="265"/>
      <c r="CH245" s="265"/>
      <c r="CI245" s="265"/>
      <c r="CJ245" s="265"/>
      <c r="CK245" s="265"/>
      <c r="CL245" s="265"/>
      <c r="CM245" s="265"/>
      <c r="CN245" s="265"/>
      <c r="CO245" s="265"/>
      <c r="CP245" s="265"/>
      <c r="CQ245" s="265"/>
      <c r="CR245" s="265"/>
      <c r="CS245" s="265"/>
      <c r="CT245" s="265"/>
      <c r="CU245" s="265"/>
      <c r="CV245" s="266"/>
    </row>
    <row r="246" spans="1:100" ht="16.8" customHeight="1" outlineLevel="1" thickBot="1" x14ac:dyDescent="0.35">
      <c r="A246" s="274"/>
      <c r="B246" s="252" t="s">
        <v>127</v>
      </c>
      <c r="C246" s="229"/>
      <c r="D246" s="229" t="s">
        <v>63</v>
      </c>
      <c r="E246" s="229">
        <v>43831</v>
      </c>
      <c r="F246" s="229">
        <v>43862</v>
      </c>
      <c r="G246" s="229">
        <v>43891</v>
      </c>
      <c r="H246" s="229">
        <v>43922</v>
      </c>
      <c r="I246" s="229">
        <v>43952</v>
      </c>
      <c r="J246" s="229">
        <v>43983</v>
      </c>
      <c r="K246" s="229">
        <v>44013</v>
      </c>
      <c r="L246" s="229">
        <v>44044</v>
      </c>
      <c r="M246" s="229">
        <v>44075</v>
      </c>
      <c r="N246" s="229">
        <v>44105</v>
      </c>
      <c r="O246" s="229">
        <v>44136</v>
      </c>
      <c r="P246" s="229">
        <v>44166</v>
      </c>
      <c r="Q246" s="229">
        <v>44197</v>
      </c>
      <c r="R246" s="229">
        <v>44228</v>
      </c>
      <c r="S246" s="229">
        <v>44256</v>
      </c>
      <c r="T246" s="229">
        <v>44287</v>
      </c>
      <c r="U246" s="229">
        <v>44317</v>
      </c>
      <c r="V246" s="229">
        <v>44348</v>
      </c>
      <c r="W246" s="229">
        <v>44378</v>
      </c>
      <c r="X246" s="229">
        <v>44409</v>
      </c>
      <c r="Y246" s="229">
        <v>44440</v>
      </c>
      <c r="Z246" s="229">
        <v>44470</v>
      </c>
      <c r="AA246" s="229">
        <v>44501</v>
      </c>
      <c r="AB246" s="229">
        <v>44531</v>
      </c>
      <c r="AC246" s="229">
        <v>44562</v>
      </c>
      <c r="AD246" s="229">
        <v>44593</v>
      </c>
      <c r="AE246" s="229">
        <v>44621</v>
      </c>
      <c r="AF246" s="229">
        <v>44652</v>
      </c>
      <c r="AG246" s="229">
        <v>44682</v>
      </c>
      <c r="AH246" s="229">
        <v>44713</v>
      </c>
      <c r="AI246" s="229">
        <v>44743</v>
      </c>
      <c r="AJ246" s="229">
        <v>44774</v>
      </c>
      <c r="AK246" s="229">
        <v>44805</v>
      </c>
      <c r="AL246" s="229">
        <v>44835</v>
      </c>
      <c r="AM246" s="229">
        <v>44866</v>
      </c>
      <c r="AN246" s="229">
        <v>44896</v>
      </c>
      <c r="AO246" s="229">
        <v>44927</v>
      </c>
      <c r="AP246" s="229">
        <v>44958</v>
      </c>
      <c r="AQ246" s="229">
        <v>44986</v>
      </c>
      <c r="AR246" s="229">
        <v>45017</v>
      </c>
      <c r="AS246" s="229">
        <v>45047</v>
      </c>
      <c r="AT246" s="229">
        <v>45078</v>
      </c>
      <c r="AU246" s="229">
        <v>45108</v>
      </c>
      <c r="AV246" s="229">
        <v>45139</v>
      </c>
      <c r="AW246" s="229">
        <v>45170</v>
      </c>
      <c r="AX246" s="229">
        <v>45200</v>
      </c>
      <c r="AY246" s="229">
        <v>45231</v>
      </c>
      <c r="AZ246" s="229">
        <v>45261</v>
      </c>
      <c r="BA246" s="229">
        <v>45292</v>
      </c>
      <c r="BB246" s="229">
        <v>45323</v>
      </c>
      <c r="BC246" s="229">
        <v>45352</v>
      </c>
      <c r="BD246" s="229">
        <v>45383</v>
      </c>
      <c r="BE246" s="229">
        <v>45413</v>
      </c>
      <c r="BF246" s="229">
        <v>45444</v>
      </c>
      <c r="BG246" s="229">
        <v>45474</v>
      </c>
      <c r="BH246" s="229">
        <v>45505</v>
      </c>
      <c r="BI246" s="229">
        <v>45536</v>
      </c>
      <c r="BJ246" s="229">
        <v>45566</v>
      </c>
      <c r="BK246" s="229">
        <v>45597</v>
      </c>
      <c r="BL246" s="229">
        <v>45627</v>
      </c>
      <c r="BM246" s="229">
        <v>45658</v>
      </c>
      <c r="BN246" s="229">
        <v>45689</v>
      </c>
      <c r="BO246" s="229">
        <v>45717</v>
      </c>
      <c r="BP246" s="229">
        <v>45748</v>
      </c>
      <c r="BQ246" s="229">
        <v>45778</v>
      </c>
      <c r="BR246" s="229">
        <v>45809</v>
      </c>
      <c r="BS246" s="229">
        <v>45839</v>
      </c>
      <c r="BT246" s="229">
        <v>45870</v>
      </c>
      <c r="BU246" s="229">
        <v>45901</v>
      </c>
      <c r="BV246" s="229">
        <v>45931</v>
      </c>
      <c r="BW246" s="229">
        <v>45962</v>
      </c>
      <c r="BX246" s="229">
        <v>45992</v>
      </c>
      <c r="BY246" s="229">
        <v>46023</v>
      </c>
      <c r="BZ246" s="229">
        <v>46054</v>
      </c>
      <c r="CA246" s="229">
        <v>46082</v>
      </c>
      <c r="CB246" s="229">
        <v>46113</v>
      </c>
      <c r="CC246" s="229">
        <v>46143</v>
      </c>
      <c r="CD246" s="229">
        <v>46174</v>
      </c>
      <c r="CE246" s="229">
        <v>46204</v>
      </c>
      <c r="CF246" s="229">
        <v>46235</v>
      </c>
      <c r="CG246" s="229">
        <v>46266</v>
      </c>
      <c r="CH246" s="229">
        <v>46296</v>
      </c>
      <c r="CI246" s="229">
        <v>46327</v>
      </c>
      <c r="CJ246" s="229">
        <v>46357</v>
      </c>
      <c r="CK246" s="229">
        <v>46388</v>
      </c>
      <c r="CL246" s="229">
        <v>46419</v>
      </c>
      <c r="CM246" s="229">
        <v>46447</v>
      </c>
      <c r="CN246" s="229">
        <v>46478</v>
      </c>
      <c r="CO246" s="229">
        <v>46508</v>
      </c>
      <c r="CP246" s="229">
        <v>46539</v>
      </c>
      <c r="CQ246" s="254"/>
      <c r="CR246" s="254"/>
      <c r="CS246" s="254"/>
      <c r="CT246" s="254"/>
      <c r="CU246" s="254"/>
      <c r="CV246" s="255"/>
    </row>
    <row r="247" spans="1:100" ht="16.8" customHeight="1" outlineLevel="1" x14ac:dyDescent="0.3">
      <c r="A247" s="274"/>
      <c r="B247" s="2" t="s">
        <v>58</v>
      </c>
      <c r="C247" s="253">
        <f>SUM(D247:DM247)/SUM($D247:DM247)</f>
        <v>1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3">
        <f>'Budget New Projetcts'!E57</f>
        <v>0</v>
      </c>
      <c r="L247" s="3">
        <f>'Budget New Projetcts'!F57</f>
        <v>0</v>
      </c>
      <c r="M247" s="3">
        <f>'Budget New Projetcts'!G57</f>
        <v>0</v>
      </c>
      <c r="N247" s="3">
        <f>'Budget New Projetcts'!H57</f>
        <v>0</v>
      </c>
      <c r="O247" s="3">
        <f>'Budget New Projetcts'!I57</f>
        <v>0</v>
      </c>
      <c r="P247" s="3">
        <f>'Budget New Projetcts'!J57</f>
        <v>0</v>
      </c>
      <c r="Q247" s="3">
        <f>'Budget New Projetcts'!K57</f>
        <v>0</v>
      </c>
      <c r="R247" s="3">
        <f>'Budget New Projetcts'!L57</f>
        <v>0</v>
      </c>
      <c r="S247" s="3">
        <f>'Budget New Projetcts'!M57</f>
        <v>0</v>
      </c>
      <c r="T247" s="3">
        <f>'Budget New Projetcts'!N57</f>
        <v>0</v>
      </c>
      <c r="U247" s="3">
        <f>'Budget New Projetcts'!O57</f>
        <v>0</v>
      </c>
      <c r="V247" s="3">
        <f>'Budget New Projetcts'!P57</f>
        <v>0</v>
      </c>
      <c r="W247" s="3">
        <f>'Budget New Projetcts'!Q57</f>
        <v>0</v>
      </c>
      <c r="X247" s="3">
        <f>'Budget New Projetcts'!R57</f>
        <v>0</v>
      </c>
      <c r="Y247" s="3">
        <f>'Budget New Projetcts'!S57</f>
        <v>0</v>
      </c>
      <c r="Z247" s="3">
        <f>'Budget New Projetcts'!T57</f>
        <v>0</v>
      </c>
      <c r="AA247" s="3">
        <f>'Budget New Projetcts'!U57</f>
        <v>0</v>
      </c>
      <c r="AB247" s="3">
        <f>'Budget New Projetcts'!V57</f>
        <v>0</v>
      </c>
      <c r="AC247" s="3">
        <f>'Budget New Projetcts'!W57</f>
        <v>0</v>
      </c>
      <c r="AD247" s="3">
        <f>'Budget New Projetcts'!X57</f>
        <v>0</v>
      </c>
      <c r="AE247" s="3">
        <f>'Budget New Projetcts'!Y57</f>
        <v>0</v>
      </c>
      <c r="AF247" s="3">
        <f>'Budget New Projetcts'!Z57</f>
        <v>0</v>
      </c>
      <c r="AG247" s="3">
        <f>'Budget New Projetcts'!AA57</f>
        <v>0</v>
      </c>
      <c r="AH247" s="3">
        <f>V233</f>
        <v>30000</v>
      </c>
      <c r="AI247" s="3">
        <f t="shared" ref="AI247:CP251" si="861">W233</f>
        <v>18000</v>
      </c>
      <c r="AJ247" s="3">
        <f t="shared" si="861"/>
        <v>18000</v>
      </c>
      <c r="AK247" s="3">
        <f t="shared" si="861"/>
        <v>18000</v>
      </c>
      <c r="AL247" s="3">
        <f t="shared" si="861"/>
        <v>18000</v>
      </c>
      <c r="AM247" s="3">
        <f t="shared" si="861"/>
        <v>18000</v>
      </c>
      <c r="AN247" s="3">
        <f t="shared" si="861"/>
        <v>18000</v>
      </c>
      <c r="AO247" s="3">
        <f t="shared" si="861"/>
        <v>18000</v>
      </c>
      <c r="AP247" s="3">
        <f t="shared" si="861"/>
        <v>18000</v>
      </c>
      <c r="AQ247" s="3">
        <f t="shared" si="861"/>
        <v>18000</v>
      </c>
      <c r="AR247" s="3">
        <f t="shared" si="861"/>
        <v>18000</v>
      </c>
      <c r="AS247" s="3">
        <f t="shared" si="861"/>
        <v>18000</v>
      </c>
      <c r="AT247" s="3">
        <f t="shared" si="861"/>
        <v>18000</v>
      </c>
      <c r="AU247" s="3">
        <f t="shared" si="861"/>
        <v>18540</v>
      </c>
      <c r="AV247" s="3">
        <f t="shared" si="861"/>
        <v>18540</v>
      </c>
      <c r="AW247" s="3">
        <f t="shared" si="861"/>
        <v>18540</v>
      </c>
      <c r="AX247" s="3">
        <f t="shared" si="861"/>
        <v>18540</v>
      </c>
      <c r="AY247" s="3">
        <f t="shared" si="861"/>
        <v>18540</v>
      </c>
      <c r="AZ247" s="3">
        <f t="shared" si="861"/>
        <v>18540</v>
      </c>
      <c r="BA247" s="3">
        <f t="shared" si="861"/>
        <v>18540</v>
      </c>
      <c r="BB247" s="3">
        <f t="shared" si="861"/>
        <v>18540</v>
      </c>
      <c r="BC247" s="3">
        <f t="shared" si="861"/>
        <v>18540</v>
      </c>
      <c r="BD247" s="3">
        <f t="shared" si="861"/>
        <v>18540</v>
      </c>
      <c r="BE247" s="3">
        <f t="shared" si="861"/>
        <v>18540</v>
      </c>
      <c r="BF247" s="3">
        <f t="shared" si="861"/>
        <v>18540</v>
      </c>
      <c r="BG247" s="3">
        <f t="shared" si="861"/>
        <v>19096.2</v>
      </c>
      <c r="BH247" s="3">
        <f t="shared" si="861"/>
        <v>19096.2</v>
      </c>
      <c r="BI247" s="3">
        <f t="shared" si="861"/>
        <v>19096.2</v>
      </c>
      <c r="BJ247" s="3">
        <f t="shared" si="861"/>
        <v>19096.2</v>
      </c>
      <c r="BK247" s="3">
        <f t="shared" si="861"/>
        <v>19096.2</v>
      </c>
      <c r="BL247" s="3">
        <f t="shared" si="861"/>
        <v>19096.2</v>
      </c>
      <c r="BM247" s="3">
        <f t="shared" si="861"/>
        <v>19096.2</v>
      </c>
      <c r="BN247" s="3">
        <f t="shared" si="861"/>
        <v>19096.2</v>
      </c>
      <c r="BO247" s="3">
        <f t="shared" si="861"/>
        <v>19096.2</v>
      </c>
      <c r="BP247" s="3">
        <f t="shared" si="861"/>
        <v>19096.2</v>
      </c>
      <c r="BQ247" s="3">
        <f t="shared" si="861"/>
        <v>19096.2</v>
      </c>
      <c r="BR247" s="3">
        <f t="shared" si="861"/>
        <v>19096.2</v>
      </c>
      <c r="BS247" s="3">
        <f t="shared" si="861"/>
        <v>19669.086000000003</v>
      </c>
      <c r="BT247" s="3">
        <f t="shared" si="861"/>
        <v>19669.086000000003</v>
      </c>
      <c r="BU247" s="3">
        <f t="shared" si="861"/>
        <v>19669.086000000003</v>
      </c>
      <c r="BV247" s="3">
        <f t="shared" si="861"/>
        <v>19669.086000000003</v>
      </c>
      <c r="BW247" s="3">
        <f t="shared" si="861"/>
        <v>19669.086000000003</v>
      </c>
      <c r="BX247" s="3">
        <f t="shared" si="861"/>
        <v>19669.086000000003</v>
      </c>
      <c r="BY247" s="3">
        <f t="shared" si="861"/>
        <v>19669.086000000003</v>
      </c>
      <c r="BZ247" s="3">
        <f t="shared" si="861"/>
        <v>19669.086000000003</v>
      </c>
      <c r="CA247" s="3">
        <f t="shared" si="861"/>
        <v>19669.086000000003</v>
      </c>
      <c r="CB247" s="3">
        <f t="shared" si="861"/>
        <v>19669.086000000003</v>
      </c>
      <c r="CC247" s="3">
        <f t="shared" si="861"/>
        <v>19669.086000000003</v>
      </c>
      <c r="CD247" s="3">
        <f t="shared" si="861"/>
        <v>19669.086000000003</v>
      </c>
      <c r="CE247" s="3">
        <f t="shared" si="861"/>
        <v>20259.158580000003</v>
      </c>
      <c r="CF247" s="3">
        <f t="shared" si="861"/>
        <v>20259.158580000003</v>
      </c>
      <c r="CG247" s="3">
        <f t="shared" si="861"/>
        <v>20259.158580000003</v>
      </c>
      <c r="CH247" s="3">
        <f t="shared" si="861"/>
        <v>20259.158580000003</v>
      </c>
      <c r="CI247" s="3">
        <f t="shared" si="861"/>
        <v>20259.158580000003</v>
      </c>
      <c r="CJ247" s="3">
        <f t="shared" si="861"/>
        <v>20259.158580000003</v>
      </c>
      <c r="CK247" s="3">
        <f t="shared" si="861"/>
        <v>20259.158580000003</v>
      </c>
      <c r="CL247" s="3">
        <f t="shared" si="861"/>
        <v>20259.158580000003</v>
      </c>
      <c r="CM247" s="3">
        <f t="shared" si="861"/>
        <v>20259.158580000003</v>
      </c>
      <c r="CN247" s="3">
        <f t="shared" si="861"/>
        <v>20259.158580000003</v>
      </c>
      <c r="CO247" s="3">
        <f t="shared" si="861"/>
        <v>20259.158580000003</v>
      </c>
      <c r="CP247" s="3">
        <f t="shared" si="861"/>
        <v>20259.158580000003</v>
      </c>
      <c r="CQ247" s="254"/>
      <c r="CR247" s="254"/>
      <c r="CS247" s="254"/>
      <c r="CT247" s="254"/>
      <c r="CU247" s="254"/>
      <c r="CV247" s="255"/>
    </row>
    <row r="248" spans="1:100" ht="16.8" customHeight="1" outlineLevel="1" x14ac:dyDescent="0.3">
      <c r="A248" s="274"/>
      <c r="B248" s="5" t="s">
        <v>59</v>
      </c>
      <c r="C248" s="61">
        <f>SUM(D248:DM248)/SUM($D247:DM247)</f>
        <v>-0.50986879305894084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f>'Budget New Projetcts'!E58</f>
        <v>0</v>
      </c>
      <c r="L248" s="6">
        <f>'Budget New Projetcts'!F58</f>
        <v>0</v>
      </c>
      <c r="M248" s="6">
        <f>'Budget New Projetcts'!G58</f>
        <v>0</v>
      </c>
      <c r="N248" s="6">
        <f>'Budget New Projetcts'!H58</f>
        <v>0</v>
      </c>
      <c r="O248" s="6">
        <f>'Budget New Projetcts'!I58</f>
        <v>0</v>
      </c>
      <c r="P248" s="6">
        <f>'Budget New Projetcts'!J58</f>
        <v>0</v>
      </c>
      <c r="Q248" s="6">
        <f>'Budget New Projetcts'!K58</f>
        <v>0</v>
      </c>
      <c r="R248" s="6">
        <f>'Budget New Projetcts'!L58</f>
        <v>0</v>
      </c>
      <c r="S248" s="6">
        <f>'Budget New Projetcts'!M58</f>
        <v>0</v>
      </c>
      <c r="T248" s="6">
        <f>'Budget New Projetcts'!N58</f>
        <v>0</v>
      </c>
      <c r="U248" s="6">
        <f>'Budget New Projetcts'!O58</f>
        <v>0</v>
      </c>
      <c r="V248" s="6">
        <f>'Budget New Projetcts'!P58</f>
        <v>0</v>
      </c>
      <c r="W248" s="6">
        <f>'Budget New Projetcts'!Q58</f>
        <v>0</v>
      </c>
      <c r="X248" s="6">
        <f>'Budget New Projetcts'!R58</f>
        <v>0</v>
      </c>
      <c r="Y248" s="6">
        <f>'Budget New Projetcts'!S58</f>
        <v>0</v>
      </c>
      <c r="Z248" s="6">
        <f>'Budget New Projetcts'!T58</f>
        <v>0</v>
      </c>
      <c r="AA248" s="6">
        <f>'Budget New Projetcts'!U58</f>
        <v>0</v>
      </c>
      <c r="AB248" s="6">
        <f>'Budget New Projetcts'!V58</f>
        <v>0</v>
      </c>
      <c r="AC248" s="6">
        <f>'Budget New Projetcts'!W58</f>
        <v>0</v>
      </c>
      <c r="AD248" s="6">
        <f>'Budget New Projetcts'!X58</f>
        <v>0</v>
      </c>
      <c r="AE248" s="6">
        <f>'Budget New Projetcts'!Y58</f>
        <v>0</v>
      </c>
      <c r="AF248" s="6">
        <f>'Budget New Projetcts'!Z58</f>
        <v>0</v>
      </c>
      <c r="AG248" s="6">
        <f>'Budget New Projetcts'!AA58</f>
        <v>0</v>
      </c>
      <c r="AH248" s="6">
        <f t="shared" ref="AH248:AH251" si="862">V234</f>
        <v>-600000</v>
      </c>
      <c r="AI248" s="6">
        <f t="shared" si="861"/>
        <v>0</v>
      </c>
      <c r="AJ248" s="6">
        <f t="shared" si="861"/>
        <v>0</v>
      </c>
      <c r="AK248" s="6">
        <f t="shared" si="861"/>
        <v>0</v>
      </c>
      <c r="AL248" s="6">
        <f t="shared" si="861"/>
        <v>0</v>
      </c>
      <c r="AM248" s="6">
        <f t="shared" si="861"/>
        <v>0</v>
      </c>
      <c r="AN248" s="6">
        <f t="shared" si="861"/>
        <v>0</v>
      </c>
      <c r="AO248" s="6">
        <f t="shared" si="861"/>
        <v>0</v>
      </c>
      <c r="AP248" s="6">
        <f t="shared" si="861"/>
        <v>0</v>
      </c>
      <c r="AQ248" s="6">
        <f t="shared" si="861"/>
        <v>0</v>
      </c>
      <c r="AR248" s="6">
        <f t="shared" si="861"/>
        <v>0</v>
      </c>
      <c r="AS248" s="6">
        <f t="shared" si="861"/>
        <v>0</v>
      </c>
      <c r="AT248" s="6">
        <f t="shared" si="861"/>
        <v>0</v>
      </c>
      <c r="AU248" s="6">
        <f t="shared" si="861"/>
        <v>0</v>
      </c>
      <c r="AV248" s="6">
        <f t="shared" si="861"/>
        <v>0</v>
      </c>
      <c r="AW248" s="6">
        <f t="shared" si="861"/>
        <v>0</v>
      </c>
      <c r="AX248" s="6">
        <f t="shared" si="861"/>
        <v>0</v>
      </c>
      <c r="AY248" s="6">
        <f t="shared" si="861"/>
        <v>0</v>
      </c>
      <c r="AZ248" s="6">
        <f t="shared" si="861"/>
        <v>0</v>
      </c>
      <c r="BA248" s="6">
        <f t="shared" si="861"/>
        <v>0</v>
      </c>
      <c r="BB248" s="6">
        <f t="shared" si="861"/>
        <v>0</v>
      </c>
      <c r="BC248" s="6">
        <f t="shared" si="861"/>
        <v>0</v>
      </c>
      <c r="BD248" s="6">
        <f t="shared" si="861"/>
        <v>0</v>
      </c>
      <c r="BE248" s="6">
        <f t="shared" si="861"/>
        <v>0</v>
      </c>
      <c r="BF248" s="6">
        <f t="shared" si="861"/>
        <v>0</v>
      </c>
      <c r="BG248" s="6">
        <f t="shared" si="861"/>
        <v>0</v>
      </c>
      <c r="BH248" s="6">
        <f t="shared" si="861"/>
        <v>0</v>
      </c>
      <c r="BI248" s="6">
        <f t="shared" si="861"/>
        <v>0</v>
      </c>
      <c r="BJ248" s="6">
        <f t="shared" si="861"/>
        <v>0</v>
      </c>
      <c r="BK248" s="6">
        <f t="shared" si="861"/>
        <v>0</v>
      </c>
      <c r="BL248" s="6">
        <f t="shared" si="861"/>
        <v>0</v>
      </c>
      <c r="BM248" s="6">
        <f t="shared" si="861"/>
        <v>0</v>
      </c>
      <c r="BN248" s="6">
        <f t="shared" si="861"/>
        <v>0</v>
      </c>
      <c r="BO248" s="6">
        <f t="shared" si="861"/>
        <v>0</v>
      </c>
      <c r="BP248" s="6">
        <f t="shared" si="861"/>
        <v>0</v>
      </c>
      <c r="BQ248" s="6">
        <f t="shared" si="861"/>
        <v>0</v>
      </c>
      <c r="BR248" s="6">
        <f t="shared" si="861"/>
        <v>0</v>
      </c>
      <c r="BS248" s="6">
        <f t="shared" si="861"/>
        <v>0</v>
      </c>
      <c r="BT248" s="6">
        <f t="shared" si="861"/>
        <v>0</v>
      </c>
      <c r="BU248" s="6">
        <f t="shared" si="861"/>
        <v>0</v>
      </c>
      <c r="BV248" s="6">
        <f t="shared" si="861"/>
        <v>0</v>
      </c>
      <c r="BW248" s="6">
        <f t="shared" si="861"/>
        <v>0</v>
      </c>
      <c r="BX248" s="6">
        <f t="shared" si="861"/>
        <v>0</v>
      </c>
      <c r="BY248" s="6">
        <f t="shared" si="861"/>
        <v>0</v>
      </c>
      <c r="BZ248" s="6">
        <f t="shared" si="861"/>
        <v>0</v>
      </c>
      <c r="CA248" s="6">
        <f t="shared" si="861"/>
        <v>0</v>
      </c>
      <c r="CB248" s="6">
        <f t="shared" si="861"/>
        <v>0</v>
      </c>
      <c r="CC248" s="6">
        <f t="shared" si="861"/>
        <v>0</v>
      </c>
      <c r="CD248" s="6">
        <f t="shared" si="861"/>
        <v>0</v>
      </c>
      <c r="CE248" s="6">
        <f t="shared" si="861"/>
        <v>0</v>
      </c>
      <c r="CF248" s="6">
        <f t="shared" si="861"/>
        <v>0</v>
      </c>
      <c r="CG248" s="6">
        <f t="shared" si="861"/>
        <v>0</v>
      </c>
      <c r="CH248" s="6">
        <f t="shared" si="861"/>
        <v>0</v>
      </c>
      <c r="CI248" s="6">
        <f t="shared" si="861"/>
        <v>0</v>
      </c>
      <c r="CJ248" s="6">
        <f t="shared" si="861"/>
        <v>0</v>
      </c>
      <c r="CK248" s="6">
        <f t="shared" si="861"/>
        <v>0</v>
      </c>
      <c r="CL248" s="6">
        <f t="shared" si="861"/>
        <v>0</v>
      </c>
      <c r="CM248" s="6">
        <f t="shared" si="861"/>
        <v>0</v>
      </c>
      <c r="CN248" s="6">
        <f t="shared" si="861"/>
        <v>0</v>
      </c>
      <c r="CO248" s="6">
        <f t="shared" si="861"/>
        <v>0</v>
      </c>
      <c r="CP248" s="6">
        <f t="shared" si="861"/>
        <v>0</v>
      </c>
      <c r="CQ248" s="79"/>
      <c r="CR248" s="79"/>
      <c r="CS248" s="79"/>
      <c r="CT248" s="79"/>
      <c r="CU248" s="79"/>
      <c r="CV248" s="18"/>
    </row>
    <row r="249" spans="1:100" ht="16.8" customHeight="1" outlineLevel="1" x14ac:dyDescent="0.3">
      <c r="A249" s="274"/>
      <c r="B249" s="5" t="s">
        <v>60</v>
      </c>
      <c r="C249" s="61">
        <f>SUM(D249:DM249)/SUM($D247:DM247)</f>
        <v>-8.0000000000000099E-2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f>'Budget New Projetcts'!E59</f>
        <v>0</v>
      </c>
      <c r="L249" s="6">
        <f>'Budget New Projetcts'!F59</f>
        <v>0</v>
      </c>
      <c r="M249" s="6">
        <f>'Budget New Projetcts'!G59</f>
        <v>0</v>
      </c>
      <c r="N249" s="6">
        <f>'Budget New Projetcts'!H59</f>
        <v>0</v>
      </c>
      <c r="O249" s="6">
        <f>'Budget New Projetcts'!I59</f>
        <v>0</v>
      </c>
      <c r="P249" s="6">
        <f>'Budget New Projetcts'!J59</f>
        <v>0</v>
      </c>
      <c r="Q249" s="6">
        <f>'Budget New Projetcts'!K59</f>
        <v>0</v>
      </c>
      <c r="R249" s="6">
        <f>'Budget New Projetcts'!L59</f>
        <v>0</v>
      </c>
      <c r="S249" s="6">
        <f>'Budget New Projetcts'!M59</f>
        <v>0</v>
      </c>
      <c r="T249" s="6">
        <f>'Budget New Projetcts'!N59</f>
        <v>0</v>
      </c>
      <c r="U249" s="6">
        <f>'Budget New Projetcts'!O59</f>
        <v>0</v>
      </c>
      <c r="V249" s="6">
        <f>'Budget New Projetcts'!P59</f>
        <v>0</v>
      </c>
      <c r="W249" s="6">
        <f>'Budget New Projetcts'!Q59</f>
        <v>0</v>
      </c>
      <c r="X249" s="6">
        <f>'Budget New Projetcts'!R59</f>
        <v>0</v>
      </c>
      <c r="Y249" s="6">
        <f>'Budget New Projetcts'!S59</f>
        <v>0</v>
      </c>
      <c r="Z249" s="6">
        <f>'Budget New Projetcts'!T59</f>
        <v>0</v>
      </c>
      <c r="AA249" s="6">
        <f>'Budget New Projetcts'!U59</f>
        <v>0</v>
      </c>
      <c r="AB249" s="6">
        <f>'Budget New Projetcts'!V59</f>
        <v>0</v>
      </c>
      <c r="AC249" s="6">
        <f>'Budget New Projetcts'!W59</f>
        <v>0</v>
      </c>
      <c r="AD249" s="6">
        <f>'Budget New Projetcts'!X59</f>
        <v>0</v>
      </c>
      <c r="AE249" s="6">
        <f>'Budget New Projetcts'!Y59</f>
        <v>0</v>
      </c>
      <c r="AF249" s="6">
        <f>'Budget New Projetcts'!Z59</f>
        <v>0</v>
      </c>
      <c r="AG249" s="6">
        <f>'Budget New Projetcts'!AA59</f>
        <v>0</v>
      </c>
      <c r="AH249" s="6">
        <f t="shared" si="862"/>
        <v>-2400</v>
      </c>
      <c r="AI249" s="6">
        <f t="shared" si="861"/>
        <v>-1440</v>
      </c>
      <c r="AJ249" s="6">
        <f t="shared" si="861"/>
        <v>-1440</v>
      </c>
      <c r="AK249" s="6">
        <f t="shared" si="861"/>
        <v>-1440</v>
      </c>
      <c r="AL249" s="6">
        <f t="shared" si="861"/>
        <v>-1440</v>
      </c>
      <c r="AM249" s="6">
        <f t="shared" si="861"/>
        <v>-1440</v>
      </c>
      <c r="AN249" s="6">
        <f t="shared" si="861"/>
        <v>-1440</v>
      </c>
      <c r="AO249" s="6">
        <f t="shared" si="861"/>
        <v>-1440</v>
      </c>
      <c r="AP249" s="6">
        <f t="shared" si="861"/>
        <v>-1440</v>
      </c>
      <c r="AQ249" s="6">
        <f t="shared" si="861"/>
        <v>-1440</v>
      </c>
      <c r="AR249" s="6">
        <f t="shared" si="861"/>
        <v>-1440</v>
      </c>
      <c r="AS249" s="6">
        <f t="shared" si="861"/>
        <v>-1440</v>
      </c>
      <c r="AT249" s="6">
        <f t="shared" si="861"/>
        <v>-1440</v>
      </c>
      <c r="AU249" s="6">
        <f t="shared" si="861"/>
        <v>-1483.2</v>
      </c>
      <c r="AV249" s="6">
        <f t="shared" si="861"/>
        <v>-1483.2</v>
      </c>
      <c r="AW249" s="6">
        <f t="shared" si="861"/>
        <v>-1483.2</v>
      </c>
      <c r="AX249" s="6">
        <f t="shared" si="861"/>
        <v>-1483.2</v>
      </c>
      <c r="AY249" s="6">
        <f t="shared" si="861"/>
        <v>-1483.2</v>
      </c>
      <c r="AZ249" s="6">
        <f t="shared" si="861"/>
        <v>-1483.2</v>
      </c>
      <c r="BA249" s="6">
        <f t="shared" si="861"/>
        <v>-1483.2</v>
      </c>
      <c r="BB249" s="6">
        <f t="shared" si="861"/>
        <v>-1483.2</v>
      </c>
      <c r="BC249" s="6">
        <f t="shared" si="861"/>
        <v>-1483.2</v>
      </c>
      <c r="BD249" s="6">
        <f t="shared" si="861"/>
        <v>-1483.2</v>
      </c>
      <c r="BE249" s="6">
        <f t="shared" si="861"/>
        <v>-1483.2</v>
      </c>
      <c r="BF249" s="6">
        <f t="shared" si="861"/>
        <v>-1483.2</v>
      </c>
      <c r="BG249" s="6">
        <f t="shared" si="861"/>
        <v>-1527.6960000000001</v>
      </c>
      <c r="BH249" s="6">
        <f t="shared" si="861"/>
        <v>-1527.6960000000001</v>
      </c>
      <c r="BI249" s="6">
        <f t="shared" si="861"/>
        <v>-1527.6960000000001</v>
      </c>
      <c r="BJ249" s="6">
        <f t="shared" si="861"/>
        <v>-1527.6960000000001</v>
      </c>
      <c r="BK249" s="6">
        <f t="shared" si="861"/>
        <v>-1527.6960000000001</v>
      </c>
      <c r="BL249" s="6">
        <f t="shared" si="861"/>
        <v>-1527.6960000000001</v>
      </c>
      <c r="BM249" s="6">
        <f t="shared" si="861"/>
        <v>-1527.6960000000001</v>
      </c>
      <c r="BN249" s="6">
        <f t="shared" si="861"/>
        <v>-1527.6960000000001</v>
      </c>
      <c r="BO249" s="6">
        <f t="shared" si="861"/>
        <v>-1527.6960000000001</v>
      </c>
      <c r="BP249" s="6">
        <f t="shared" si="861"/>
        <v>-1527.6960000000001</v>
      </c>
      <c r="BQ249" s="6">
        <f t="shared" si="861"/>
        <v>-1527.6960000000001</v>
      </c>
      <c r="BR249" s="6">
        <f t="shared" si="861"/>
        <v>-1527.6960000000001</v>
      </c>
      <c r="BS249" s="6">
        <f t="shared" si="861"/>
        <v>-1573.5268800000003</v>
      </c>
      <c r="BT249" s="6">
        <f t="shared" si="861"/>
        <v>-1573.5268800000003</v>
      </c>
      <c r="BU249" s="6">
        <f t="shared" si="861"/>
        <v>-1573.5268800000003</v>
      </c>
      <c r="BV249" s="6">
        <f t="shared" si="861"/>
        <v>-1573.5268800000003</v>
      </c>
      <c r="BW249" s="6">
        <f t="shared" si="861"/>
        <v>-1573.5268800000003</v>
      </c>
      <c r="BX249" s="6">
        <f t="shared" si="861"/>
        <v>-1573.5268800000003</v>
      </c>
      <c r="BY249" s="6">
        <f t="shared" si="861"/>
        <v>-1573.5268800000003</v>
      </c>
      <c r="BZ249" s="6">
        <f t="shared" si="861"/>
        <v>-1573.5268800000003</v>
      </c>
      <c r="CA249" s="6">
        <f t="shared" si="861"/>
        <v>-1573.5268800000003</v>
      </c>
      <c r="CB249" s="6">
        <f t="shared" si="861"/>
        <v>-1573.5268800000003</v>
      </c>
      <c r="CC249" s="6">
        <f t="shared" si="861"/>
        <v>-1573.5268800000003</v>
      </c>
      <c r="CD249" s="6">
        <f t="shared" si="861"/>
        <v>-1573.5268800000003</v>
      </c>
      <c r="CE249" s="6">
        <f t="shared" si="861"/>
        <v>-1620.7326864000004</v>
      </c>
      <c r="CF249" s="6">
        <f t="shared" si="861"/>
        <v>-1620.7326864000004</v>
      </c>
      <c r="CG249" s="6">
        <f t="shared" si="861"/>
        <v>-1620.7326864000004</v>
      </c>
      <c r="CH249" s="6">
        <f t="shared" si="861"/>
        <v>-1620.7326864000004</v>
      </c>
      <c r="CI249" s="6">
        <f t="shared" si="861"/>
        <v>-1620.7326864000004</v>
      </c>
      <c r="CJ249" s="6">
        <f t="shared" si="861"/>
        <v>-1620.7326864000004</v>
      </c>
      <c r="CK249" s="6">
        <f t="shared" si="861"/>
        <v>-1620.7326864000004</v>
      </c>
      <c r="CL249" s="6">
        <f t="shared" si="861"/>
        <v>-1620.7326864000004</v>
      </c>
      <c r="CM249" s="6">
        <f t="shared" si="861"/>
        <v>-1620.7326864000004</v>
      </c>
      <c r="CN249" s="6">
        <f t="shared" si="861"/>
        <v>-1620.7326864000004</v>
      </c>
      <c r="CO249" s="6">
        <f t="shared" si="861"/>
        <v>-1620.7326864000004</v>
      </c>
      <c r="CP249" s="6">
        <f t="shared" si="861"/>
        <v>-1620.7326864000004</v>
      </c>
      <c r="CQ249" s="79"/>
      <c r="CR249" s="79"/>
      <c r="CS249" s="79"/>
      <c r="CT249" s="79"/>
      <c r="CU249" s="79"/>
      <c r="CV249" s="18"/>
    </row>
    <row r="250" spans="1:100" ht="16.8" customHeight="1" outlineLevel="1" x14ac:dyDescent="0.3">
      <c r="A250" s="274"/>
      <c r="B250" s="12" t="s">
        <v>61</v>
      </c>
      <c r="C250" s="61">
        <f>SUM(D250:DM250)/SUM($D247:DM247)</f>
        <v>-8.0000000000000099E-2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f>'Budget New Projetcts'!E60</f>
        <v>0</v>
      </c>
      <c r="L250" s="6">
        <f>'Budget New Projetcts'!F60</f>
        <v>0</v>
      </c>
      <c r="M250" s="6">
        <f>'Budget New Projetcts'!G60</f>
        <v>0</v>
      </c>
      <c r="N250" s="6">
        <f>'Budget New Projetcts'!H60</f>
        <v>0</v>
      </c>
      <c r="O250" s="6">
        <f>'Budget New Projetcts'!I60</f>
        <v>0</v>
      </c>
      <c r="P250" s="6">
        <f>'Budget New Projetcts'!J60</f>
        <v>0</v>
      </c>
      <c r="Q250" s="6">
        <f>'Budget New Projetcts'!K60</f>
        <v>0</v>
      </c>
      <c r="R250" s="6">
        <f>'Budget New Projetcts'!L60</f>
        <v>0</v>
      </c>
      <c r="S250" s="6">
        <f>'Budget New Projetcts'!M60</f>
        <v>0</v>
      </c>
      <c r="T250" s="6">
        <f>'Budget New Projetcts'!N60</f>
        <v>0</v>
      </c>
      <c r="U250" s="6">
        <f>'Budget New Projetcts'!O60</f>
        <v>0</v>
      </c>
      <c r="V250" s="6">
        <f>'Budget New Projetcts'!P60</f>
        <v>0</v>
      </c>
      <c r="W250" s="6">
        <f>'Budget New Projetcts'!Q60</f>
        <v>0</v>
      </c>
      <c r="X250" s="6">
        <f>'Budget New Projetcts'!R60</f>
        <v>0</v>
      </c>
      <c r="Y250" s="6">
        <f>'Budget New Projetcts'!S60</f>
        <v>0</v>
      </c>
      <c r="Z250" s="6">
        <f>'Budget New Projetcts'!T60</f>
        <v>0</v>
      </c>
      <c r="AA250" s="6">
        <f>'Budget New Projetcts'!U60</f>
        <v>0</v>
      </c>
      <c r="AB250" s="6">
        <f>'Budget New Projetcts'!V60</f>
        <v>0</v>
      </c>
      <c r="AC250" s="6">
        <f>'Budget New Projetcts'!W60</f>
        <v>0</v>
      </c>
      <c r="AD250" s="6">
        <f>'Budget New Projetcts'!X60</f>
        <v>0</v>
      </c>
      <c r="AE250" s="6">
        <f>'Budget New Projetcts'!Y60</f>
        <v>0</v>
      </c>
      <c r="AF250" s="6">
        <f>'Budget New Projetcts'!Z60</f>
        <v>0</v>
      </c>
      <c r="AG250" s="6">
        <f>'Budget New Projetcts'!AA60</f>
        <v>0</v>
      </c>
      <c r="AH250" s="6">
        <f t="shared" si="862"/>
        <v>-2400</v>
      </c>
      <c r="AI250" s="6">
        <f t="shared" si="861"/>
        <v>-1440</v>
      </c>
      <c r="AJ250" s="6">
        <f t="shared" si="861"/>
        <v>-1440</v>
      </c>
      <c r="AK250" s="6">
        <f t="shared" si="861"/>
        <v>-1440</v>
      </c>
      <c r="AL250" s="6">
        <f t="shared" si="861"/>
        <v>-1440</v>
      </c>
      <c r="AM250" s="6">
        <f t="shared" si="861"/>
        <v>-1440</v>
      </c>
      <c r="AN250" s="6">
        <f t="shared" si="861"/>
        <v>-1440</v>
      </c>
      <c r="AO250" s="6">
        <f t="shared" si="861"/>
        <v>-1440</v>
      </c>
      <c r="AP250" s="6">
        <f t="shared" si="861"/>
        <v>-1440</v>
      </c>
      <c r="AQ250" s="6">
        <f t="shared" si="861"/>
        <v>-1440</v>
      </c>
      <c r="AR250" s="6">
        <f t="shared" si="861"/>
        <v>-1440</v>
      </c>
      <c r="AS250" s="6">
        <f t="shared" si="861"/>
        <v>-1440</v>
      </c>
      <c r="AT250" s="6">
        <f t="shared" si="861"/>
        <v>-1440</v>
      </c>
      <c r="AU250" s="6">
        <f t="shared" si="861"/>
        <v>-1483.2</v>
      </c>
      <c r="AV250" s="6">
        <f t="shared" si="861"/>
        <v>-1483.2</v>
      </c>
      <c r="AW250" s="6">
        <f t="shared" si="861"/>
        <v>-1483.2</v>
      </c>
      <c r="AX250" s="6">
        <f t="shared" si="861"/>
        <v>-1483.2</v>
      </c>
      <c r="AY250" s="6">
        <f t="shared" si="861"/>
        <v>-1483.2</v>
      </c>
      <c r="AZ250" s="6">
        <f t="shared" si="861"/>
        <v>-1483.2</v>
      </c>
      <c r="BA250" s="6">
        <f t="shared" si="861"/>
        <v>-1483.2</v>
      </c>
      <c r="BB250" s="6">
        <f t="shared" si="861"/>
        <v>-1483.2</v>
      </c>
      <c r="BC250" s="6">
        <f t="shared" si="861"/>
        <v>-1483.2</v>
      </c>
      <c r="BD250" s="6">
        <f t="shared" si="861"/>
        <v>-1483.2</v>
      </c>
      <c r="BE250" s="6">
        <f t="shared" si="861"/>
        <v>-1483.2</v>
      </c>
      <c r="BF250" s="6">
        <f t="shared" si="861"/>
        <v>-1483.2</v>
      </c>
      <c r="BG250" s="6">
        <f t="shared" si="861"/>
        <v>-1527.6960000000001</v>
      </c>
      <c r="BH250" s="6">
        <f t="shared" si="861"/>
        <v>-1527.6960000000001</v>
      </c>
      <c r="BI250" s="6">
        <f t="shared" si="861"/>
        <v>-1527.6960000000001</v>
      </c>
      <c r="BJ250" s="6">
        <f t="shared" si="861"/>
        <v>-1527.6960000000001</v>
      </c>
      <c r="BK250" s="6">
        <f t="shared" si="861"/>
        <v>-1527.6960000000001</v>
      </c>
      <c r="BL250" s="6">
        <f t="shared" si="861"/>
        <v>-1527.6960000000001</v>
      </c>
      <c r="BM250" s="6">
        <f t="shared" si="861"/>
        <v>-1527.6960000000001</v>
      </c>
      <c r="BN250" s="6">
        <f t="shared" si="861"/>
        <v>-1527.6960000000001</v>
      </c>
      <c r="BO250" s="6">
        <f t="shared" si="861"/>
        <v>-1527.6960000000001</v>
      </c>
      <c r="BP250" s="6">
        <f t="shared" si="861"/>
        <v>-1527.6960000000001</v>
      </c>
      <c r="BQ250" s="6">
        <f t="shared" si="861"/>
        <v>-1527.6960000000001</v>
      </c>
      <c r="BR250" s="6">
        <f t="shared" si="861"/>
        <v>-1527.6960000000001</v>
      </c>
      <c r="BS250" s="6">
        <f t="shared" si="861"/>
        <v>-1573.5268800000003</v>
      </c>
      <c r="BT250" s="6">
        <f t="shared" si="861"/>
        <v>-1573.5268800000003</v>
      </c>
      <c r="BU250" s="6">
        <f t="shared" si="861"/>
        <v>-1573.5268800000003</v>
      </c>
      <c r="BV250" s="6">
        <f t="shared" si="861"/>
        <v>-1573.5268800000003</v>
      </c>
      <c r="BW250" s="6">
        <f t="shared" si="861"/>
        <v>-1573.5268800000003</v>
      </c>
      <c r="BX250" s="6">
        <f t="shared" si="861"/>
        <v>-1573.5268800000003</v>
      </c>
      <c r="BY250" s="6">
        <f t="shared" si="861"/>
        <v>-1573.5268800000003</v>
      </c>
      <c r="BZ250" s="6">
        <f t="shared" si="861"/>
        <v>-1573.5268800000003</v>
      </c>
      <c r="CA250" s="6">
        <f t="shared" si="861"/>
        <v>-1573.5268800000003</v>
      </c>
      <c r="CB250" s="6">
        <f t="shared" si="861"/>
        <v>-1573.5268800000003</v>
      </c>
      <c r="CC250" s="6">
        <f t="shared" si="861"/>
        <v>-1573.5268800000003</v>
      </c>
      <c r="CD250" s="6">
        <f t="shared" si="861"/>
        <v>-1573.5268800000003</v>
      </c>
      <c r="CE250" s="6">
        <f t="shared" si="861"/>
        <v>-1620.7326864000004</v>
      </c>
      <c r="CF250" s="6">
        <f t="shared" si="861"/>
        <v>-1620.7326864000004</v>
      </c>
      <c r="CG250" s="6">
        <f t="shared" si="861"/>
        <v>-1620.7326864000004</v>
      </c>
      <c r="CH250" s="6">
        <f t="shared" si="861"/>
        <v>-1620.7326864000004</v>
      </c>
      <c r="CI250" s="6">
        <f t="shared" si="861"/>
        <v>-1620.7326864000004</v>
      </c>
      <c r="CJ250" s="6">
        <f t="shared" si="861"/>
        <v>-1620.7326864000004</v>
      </c>
      <c r="CK250" s="6">
        <f t="shared" si="861"/>
        <v>-1620.7326864000004</v>
      </c>
      <c r="CL250" s="6">
        <f t="shared" si="861"/>
        <v>-1620.7326864000004</v>
      </c>
      <c r="CM250" s="6">
        <f t="shared" si="861"/>
        <v>-1620.7326864000004</v>
      </c>
      <c r="CN250" s="6">
        <f t="shared" si="861"/>
        <v>-1620.7326864000004</v>
      </c>
      <c r="CO250" s="6">
        <f t="shared" si="861"/>
        <v>-1620.7326864000004</v>
      </c>
      <c r="CP250" s="6">
        <f t="shared" si="861"/>
        <v>-1620.7326864000004</v>
      </c>
      <c r="CQ250" s="79"/>
      <c r="CR250" s="79"/>
      <c r="CS250" s="79"/>
      <c r="CT250" s="79"/>
      <c r="CU250" s="79"/>
      <c r="CV250" s="18"/>
    </row>
    <row r="251" spans="1:100" ht="16.8" customHeight="1" outlineLevel="1" thickBot="1" x14ac:dyDescent="0.35">
      <c r="A251" s="274">
        <f>NPV((1+'Budget New Projetcts'!$C$7)^(1/12)-1,'Cashflow New Projects'!D251:CV251)</f>
        <v>220193.41931502588</v>
      </c>
      <c r="B251" s="8" t="s">
        <v>62</v>
      </c>
      <c r="C251" s="159">
        <f>SUM(D251:DM251)/SUM($D247:DM247)</f>
        <v>0.33013120694105919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9">
        <f>'Budget New Projetcts'!E61</f>
        <v>0</v>
      </c>
      <c r="L251" s="9">
        <f>'Budget New Projetcts'!F61</f>
        <v>0</v>
      </c>
      <c r="M251" s="9">
        <f>'Budget New Projetcts'!G61</f>
        <v>0</v>
      </c>
      <c r="N251" s="9">
        <f>'Budget New Projetcts'!H61</f>
        <v>0</v>
      </c>
      <c r="O251" s="9">
        <f>'Budget New Projetcts'!I61</f>
        <v>0</v>
      </c>
      <c r="P251" s="9">
        <f>'Budget New Projetcts'!J61</f>
        <v>0</v>
      </c>
      <c r="Q251" s="9">
        <f>'Budget New Projetcts'!K61</f>
        <v>0</v>
      </c>
      <c r="R251" s="9">
        <f>'Budget New Projetcts'!L61</f>
        <v>0</v>
      </c>
      <c r="S251" s="9">
        <f>'Budget New Projetcts'!M61</f>
        <v>0</v>
      </c>
      <c r="T251" s="9">
        <f>'Budget New Projetcts'!N61</f>
        <v>0</v>
      </c>
      <c r="U251" s="9">
        <f>'Budget New Projetcts'!O61</f>
        <v>0</v>
      </c>
      <c r="V251" s="9">
        <f>'Budget New Projetcts'!P61</f>
        <v>0</v>
      </c>
      <c r="W251" s="9">
        <f>'Budget New Projetcts'!Q61</f>
        <v>0</v>
      </c>
      <c r="X251" s="9">
        <f>'Budget New Projetcts'!R61</f>
        <v>0</v>
      </c>
      <c r="Y251" s="9">
        <f>'Budget New Projetcts'!S61</f>
        <v>0</v>
      </c>
      <c r="Z251" s="9">
        <f>'Budget New Projetcts'!T61</f>
        <v>0</v>
      </c>
      <c r="AA251" s="9">
        <f>'Budget New Projetcts'!U61</f>
        <v>0</v>
      </c>
      <c r="AB251" s="9">
        <f>'Budget New Projetcts'!V61</f>
        <v>0</v>
      </c>
      <c r="AC251" s="9">
        <f>'Budget New Projetcts'!W61</f>
        <v>0</v>
      </c>
      <c r="AD251" s="9">
        <f>'Budget New Projetcts'!X61</f>
        <v>0</v>
      </c>
      <c r="AE251" s="9">
        <f>'Budget New Projetcts'!Y61</f>
        <v>0</v>
      </c>
      <c r="AF251" s="9">
        <f>'Budget New Projetcts'!Z61</f>
        <v>0</v>
      </c>
      <c r="AG251" s="9">
        <f>'Budget New Projetcts'!AA61</f>
        <v>0</v>
      </c>
      <c r="AH251" s="9">
        <f t="shared" si="862"/>
        <v>-574800</v>
      </c>
      <c r="AI251" s="9">
        <f t="shared" si="861"/>
        <v>15120</v>
      </c>
      <c r="AJ251" s="9">
        <f t="shared" si="861"/>
        <v>15120</v>
      </c>
      <c r="AK251" s="9">
        <f t="shared" si="861"/>
        <v>15120</v>
      </c>
      <c r="AL251" s="9">
        <f t="shared" si="861"/>
        <v>15120</v>
      </c>
      <c r="AM251" s="9">
        <f t="shared" si="861"/>
        <v>15120</v>
      </c>
      <c r="AN251" s="9">
        <f t="shared" si="861"/>
        <v>15120</v>
      </c>
      <c r="AO251" s="9">
        <f t="shared" si="861"/>
        <v>15120</v>
      </c>
      <c r="AP251" s="9">
        <f t="shared" si="861"/>
        <v>15120</v>
      </c>
      <c r="AQ251" s="9">
        <f t="shared" si="861"/>
        <v>15120</v>
      </c>
      <c r="AR251" s="9">
        <f t="shared" si="861"/>
        <v>15120</v>
      </c>
      <c r="AS251" s="9">
        <f t="shared" si="861"/>
        <v>15120</v>
      </c>
      <c r="AT251" s="9">
        <f t="shared" si="861"/>
        <v>15120</v>
      </c>
      <c r="AU251" s="9">
        <f t="shared" si="861"/>
        <v>15573.599999999999</v>
      </c>
      <c r="AV251" s="9">
        <f t="shared" si="861"/>
        <v>15573.599999999999</v>
      </c>
      <c r="AW251" s="9">
        <f t="shared" si="861"/>
        <v>15573.599999999999</v>
      </c>
      <c r="AX251" s="9">
        <f t="shared" ref="AX251" si="863">AL237</f>
        <v>15573.599999999999</v>
      </c>
      <c r="AY251" s="9">
        <f t="shared" ref="AY251" si="864">AM237</f>
        <v>15573.599999999999</v>
      </c>
      <c r="AZ251" s="9">
        <f t="shared" ref="AZ251" si="865">AN237</f>
        <v>15573.599999999999</v>
      </c>
      <c r="BA251" s="9">
        <f t="shared" ref="BA251" si="866">AO237</f>
        <v>15573.599999999999</v>
      </c>
      <c r="BB251" s="9">
        <f t="shared" ref="BB251" si="867">AP237</f>
        <v>15573.599999999999</v>
      </c>
      <c r="BC251" s="9">
        <f t="shared" ref="BC251" si="868">AQ237</f>
        <v>15573.599999999999</v>
      </c>
      <c r="BD251" s="9">
        <f t="shared" ref="BD251" si="869">AR237</f>
        <v>15573.599999999999</v>
      </c>
      <c r="BE251" s="9">
        <f t="shared" ref="BE251" si="870">AS237</f>
        <v>15573.599999999999</v>
      </c>
      <c r="BF251" s="9">
        <f t="shared" ref="BF251" si="871">AT237</f>
        <v>15573.599999999999</v>
      </c>
      <c r="BG251" s="9">
        <f t="shared" ref="BG251" si="872">AU237</f>
        <v>16040.808000000001</v>
      </c>
      <c r="BH251" s="9">
        <f t="shared" ref="BH251" si="873">AV237</f>
        <v>16040.808000000001</v>
      </c>
      <c r="BI251" s="9">
        <f t="shared" ref="BI251" si="874">AW237</f>
        <v>16040.808000000001</v>
      </c>
      <c r="BJ251" s="9">
        <f t="shared" ref="BJ251" si="875">AX237</f>
        <v>16040.808000000001</v>
      </c>
      <c r="BK251" s="9">
        <f t="shared" ref="BK251" si="876">AY237</f>
        <v>16040.808000000001</v>
      </c>
      <c r="BL251" s="9">
        <f t="shared" ref="BL251" si="877">AZ237</f>
        <v>16040.808000000001</v>
      </c>
      <c r="BM251" s="9">
        <f t="shared" ref="BM251" si="878">BA237</f>
        <v>16040.808000000001</v>
      </c>
      <c r="BN251" s="9">
        <f t="shared" ref="BN251" si="879">BB237</f>
        <v>16040.808000000001</v>
      </c>
      <c r="BO251" s="9">
        <f t="shared" ref="BO251" si="880">BC237</f>
        <v>16040.808000000001</v>
      </c>
      <c r="BP251" s="9">
        <f t="shared" ref="BP251" si="881">BD237</f>
        <v>16040.808000000001</v>
      </c>
      <c r="BQ251" s="9">
        <f t="shared" ref="BQ251" si="882">BE237</f>
        <v>16040.808000000001</v>
      </c>
      <c r="BR251" s="9">
        <f t="shared" ref="BR251" si="883">BF237</f>
        <v>16040.808000000001</v>
      </c>
      <c r="BS251" s="9">
        <f t="shared" ref="BS251" si="884">BG237</f>
        <v>16522.03224</v>
      </c>
      <c r="BT251" s="9">
        <f t="shared" ref="BT251" si="885">BH237</f>
        <v>16522.03224</v>
      </c>
      <c r="BU251" s="9">
        <f t="shared" ref="BU251" si="886">BI237</f>
        <v>16522.03224</v>
      </c>
      <c r="BV251" s="9">
        <f t="shared" ref="BV251" si="887">BJ237</f>
        <v>16522.03224</v>
      </c>
      <c r="BW251" s="9">
        <f t="shared" ref="BW251" si="888">BK237</f>
        <v>16522.03224</v>
      </c>
      <c r="BX251" s="9">
        <f t="shared" ref="BX251" si="889">BL237</f>
        <v>16522.03224</v>
      </c>
      <c r="BY251" s="9">
        <f t="shared" ref="BY251" si="890">BM237</f>
        <v>16522.03224</v>
      </c>
      <c r="BZ251" s="9">
        <f t="shared" ref="BZ251" si="891">BN237</f>
        <v>16522.03224</v>
      </c>
      <c r="CA251" s="9">
        <f t="shared" ref="CA251" si="892">BO237</f>
        <v>16522.03224</v>
      </c>
      <c r="CB251" s="9">
        <f t="shared" ref="CB251" si="893">BP237</f>
        <v>16522.03224</v>
      </c>
      <c r="CC251" s="9">
        <f t="shared" ref="CC251" si="894">BQ237</f>
        <v>16522.03224</v>
      </c>
      <c r="CD251" s="9">
        <f t="shared" ref="CD251" si="895">BR237</f>
        <v>16522.03224</v>
      </c>
      <c r="CE251" s="9">
        <f t="shared" ref="CE251" si="896">BS237</f>
        <v>17017.693207200005</v>
      </c>
      <c r="CF251" s="9">
        <f t="shared" ref="CF251" si="897">BT237</f>
        <v>17017.693207200005</v>
      </c>
      <c r="CG251" s="9">
        <f t="shared" ref="CG251" si="898">BU237</f>
        <v>17017.693207200005</v>
      </c>
      <c r="CH251" s="9">
        <f t="shared" ref="CH251" si="899">BV237</f>
        <v>17017.693207200005</v>
      </c>
      <c r="CI251" s="9">
        <f t="shared" ref="CI251" si="900">BW237</f>
        <v>17017.693207200005</v>
      </c>
      <c r="CJ251" s="9">
        <f t="shared" ref="CJ251" si="901">BX237</f>
        <v>17017.693207200005</v>
      </c>
      <c r="CK251" s="9">
        <f t="shared" ref="CK251" si="902">BY237</f>
        <v>17017.693207200005</v>
      </c>
      <c r="CL251" s="9">
        <f t="shared" ref="CL251" si="903">BZ237</f>
        <v>17017.693207200005</v>
      </c>
      <c r="CM251" s="9">
        <f t="shared" ref="CM251" si="904">CA237</f>
        <v>17017.693207200005</v>
      </c>
      <c r="CN251" s="9">
        <f t="shared" ref="CN251" si="905">CB237</f>
        <v>17017.693207200005</v>
      </c>
      <c r="CO251" s="9">
        <f t="shared" ref="CO251" si="906">CC237</f>
        <v>17017.693207200005</v>
      </c>
      <c r="CP251" s="9">
        <f t="shared" ref="CP251" si="907">CD237</f>
        <v>17017.693207200005</v>
      </c>
      <c r="CQ251" s="103"/>
      <c r="CR251" s="103"/>
      <c r="CS251" s="103"/>
      <c r="CT251" s="103"/>
      <c r="CU251" s="103"/>
      <c r="CV251" s="256"/>
    </row>
    <row r="252" spans="1:100" ht="16.8" customHeight="1" outlineLevel="1" thickBot="1" x14ac:dyDescent="0.35">
      <c r="A252" s="274"/>
      <c r="B252" s="227" t="s">
        <v>128</v>
      </c>
      <c r="C252" s="228"/>
      <c r="D252" s="228" t="s">
        <v>63</v>
      </c>
      <c r="E252" s="229">
        <v>43831</v>
      </c>
      <c r="F252" s="229">
        <v>43862</v>
      </c>
      <c r="G252" s="229">
        <v>43891</v>
      </c>
      <c r="H252" s="229">
        <v>43922</v>
      </c>
      <c r="I252" s="229">
        <v>43952</v>
      </c>
      <c r="J252" s="229">
        <v>43983</v>
      </c>
      <c r="K252" s="229">
        <v>44013</v>
      </c>
      <c r="L252" s="229">
        <v>44044</v>
      </c>
      <c r="M252" s="229">
        <v>44075</v>
      </c>
      <c r="N252" s="229">
        <v>44105</v>
      </c>
      <c r="O252" s="229">
        <v>44136</v>
      </c>
      <c r="P252" s="229">
        <v>44166</v>
      </c>
      <c r="Q252" s="229">
        <v>44197</v>
      </c>
      <c r="R252" s="229">
        <v>44228</v>
      </c>
      <c r="S252" s="229">
        <v>44256</v>
      </c>
      <c r="T252" s="229">
        <v>44287</v>
      </c>
      <c r="U252" s="229">
        <v>44317</v>
      </c>
      <c r="V252" s="229">
        <v>44348</v>
      </c>
      <c r="W252" s="229">
        <v>44378</v>
      </c>
      <c r="X252" s="229">
        <v>44409</v>
      </c>
      <c r="Y252" s="229">
        <v>44440</v>
      </c>
      <c r="Z252" s="229">
        <v>44470</v>
      </c>
      <c r="AA252" s="229">
        <v>44501</v>
      </c>
      <c r="AB252" s="229">
        <v>44531</v>
      </c>
      <c r="AC252" s="229">
        <v>44562</v>
      </c>
      <c r="AD252" s="229">
        <v>44593</v>
      </c>
      <c r="AE252" s="229">
        <v>44621</v>
      </c>
      <c r="AF252" s="229">
        <v>44652</v>
      </c>
      <c r="AG252" s="229">
        <v>44682</v>
      </c>
      <c r="AH252" s="229">
        <v>44713</v>
      </c>
      <c r="AI252" s="229">
        <v>44743</v>
      </c>
      <c r="AJ252" s="229">
        <v>44774</v>
      </c>
      <c r="AK252" s="229">
        <v>44805</v>
      </c>
      <c r="AL252" s="229">
        <v>44835</v>
      </c>
      <c r="AM252" s="229">
        <v>44866</v>
      </c>
      <c r="AN252" s="229">
        <v>44896</v>
      </c>
      <c r="AO252" s="229">
        <v>44927</v>
      </c>
      <c r="AP252" s="229">
        <v>44958</v>
      </c>
      <c r="AQ252" s="229">
        <v>44986</v>
      </c>
      <c r="AR252" s="229">
        <v>45017</v>
      </c>
      <c r="AS252" s="229">
        <v>45047</v>
      </c>
      <c r="AT252" s="229">
        <v>45078</v>
      </c>
      <c r="AU252" s="229">
        <v>45108</v>
      </c>
      <c r="AV252" s="229">
        <v>45139</v>
      </c>
      <c r="AW252" s="229">
        <v>45170</v>
      </c>
      <c r="AX252" s="229">
        <v>45200</v>
      </c>
      <c r="AY252" s="229">
        <v>45231</v>
      </c>
      <c r="AZ252" s="229">
        <v>45261</v>
      </c>
      <c r="BA252" s="229">
        <v>45292</v>
      </c>
      <c r="BB252" s="229">
        <v>45323</v>
      </c>
      <c r="BC252" s="229">
        <v>45352</v>
      </c>
      <c r="BD252" s="229">
        <v>45383</v>
      </c>
      <c r="BE252" s="229">
        <v>45413</v>
      </c>
      <c r="BF252" s="229">
        <v>45444</v>
      </c>
      <c r="BG252" s="229">
        <v>45474</v>
      </c>
      <c r="BH252" s="229">
        <v>45505</v>
      </c>
      <c r="BI252" s="229">
        <v>45536</v>
      </c>
      <c r="BJ252" s="229">
        <v>45566</v>
      </c>
      <c r="BK252" s="229">
        <v>45597</v>
      </c>
      <c r="BL252" s="229">
        <v>45627</v>
      </c>
      <c r="BM252" s="229">
        <v>45658</v>
      </c>
      <c r="BN252" s="229">
        <v>45689</v>
      </c>
      <c r="BO252" s="229">
        <v>45717</v>
      </c>
      <c r="BP252" s="229">
        <v>45748</v>
      </c>
      <c r="BQ252" s="229">
        <v>45778</v>
      </c>
      <c r="BR252" s="229">
        <v>45809</v>
      </c>
      <c r="BS252" s="229">
        <v>45839</v>
      </c>
      <c r="BT252" s="229">
        <v>45870</v>
      </c>
      <c r="BU252" s="229">
        <v>45901</v>
      </c>
      <c r="BV252" s="229">
        <v>45931</v>
      </c>
      <c r="BW252" s="229">
        <v>45962</v>
      </c>
      <c r="BX252" s="229">
        <v>45992</v>
      </c>
      <c r="BY252" s="229">
        <v>46023</v>
      </c>
      <c r="BZ252" s="229">
        <v>46054</v>
      </c>
      <c r="CA252" s="229">
        <v>46082</v>
      </c>
      <c r="CB252" s="229">
        <v>46113</v>
      </c>
      <c r="CC252" s="229">
        <v>46143</v>
      </c>
      <c r="CD252" s="229">
        <v>46174</v>
      </c>
      <c r="CE252" s="229">
        <v>46204</v>
      </c>
      <c r="CF252" s="229">
        <v>46235</v>
      </c>
      <c r="CG252" s="229">
        <v>46266</v>
      </c>
      <c r="CH252" s="229">
        <v>46296</v>
      </c>
      <c r="CI252" s="229">
        <v>46327</v>
      </c>
      <c r="CJ252" s="229">
        <v>46357</v>
      </c>
      <c r="CK252" s="229">
        <v>46388</v>
      </c>
      <c r="CL252" s="229">
        <v>46419</v>
      </c>
      <c r="CM252" s="229">
        <v>46447</v>
      </c>
      <c r="CN252" s="229">
        <v>46478</v>
      </c>
      <c r="CO252" s="229">
        <v>46508</v>
      </c>
      <c r="CP252" s="229">
        <v>46539</v>
      </c>
      <c r="CQ252" s="229">
        <v>46569</v>
      </c>
      <c r="CR252" s="229">
        <v>46600</v>
      </c>
      <c r="CS252" s="229">
        <v>46631</v>
      </c>
      <c r="CT252" s="229">
        <v>46661</v>
      </c>
      <c r="CU252" s="229">
        <v>46692</v>
      </c>
      <c r="CV252" s="249">
        <v>46722</v>
      </c>
    </row>
    <row r="253" spans="1:100" ht="16.8" customHeight="1" outlineLevel="1" x14ac:dyDescent="0.3">
      <c r="A253" s="274"/>
      <c r="B253" s="2" t="s">
        <v>58</v>
      </c>
      <c r="C253" s="61">
        <f>SUM(D253:DM253)/SUM($D253:DM253)</f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f t="shared" ref="Q253:Q257" si="908">(K247)*2</f>
        <v>0</v>
      </c>
      <c r="R253" s="6">
        <f t="shared" ref="R253:R257" si="909">(L247)*2</f>
        <v>0</v>
      </c>
      <c r="S253" s="6">
        <f t="shared" ref="S253:S257" si="910">(M247)*2</f>
        <v>0</v>
      </c>
      <c r="T253" s="6">
        <f t="shared" ref="T253:T257" si="911">(N247)*2</f>
        <v>0</v>
      </c>
      <c r="U253" s="6">
        <f t="shared" ref="U253:U257" si="912">(O247)*2</f>
        <v>0</v>
      </c>
      <c r="V253" s="6">
        <f t="shared" ref="V253:V257" si="913">(P247)*2</f>
        <v>0</v>
      </c>
      <c r="W253" s="6">
        <f t="shared" ref="W253:W257" si="914">(Q247)*2</f>
        <v>0</v>
      </c>
      <c r="X253" s="6">
        <f t="shared" ref="X253:X257" si="915">(R247)*2</f>
        <v>0</v>
      </c>
      <c r="Y253" s="6">
        <f t="shared" ref="Y253:Y257" si="916">(S247)*2</f>
        <v>0</v>
      </c>
      <c r="Z253" s="6">
        <f t="shared" ref="Z253:Z257" si="917">(T247)*2</f>
        <v>0</v>
      </c>
      <c r="AA253" s="6">
        <f t="shared" ref="AA253:AA257" si="918">(U247)*2</f>
        <v>0</v>
      </c>
      <c r="AB253" s="6">
        <f t="shared" ref="AB253:AB257" si="919">(V247)*2</f>
        <v>0</v>
      </c>
      <c r="AC253" s="6">
        <f t="shared" ref="AC253:AC257" si="920">(W247)*2</f>
        <v>0</v>
      </c>
      <c r="AD253" s="6">
        <f t="shared" ref="AD253:AD257" si="921">(X247)*2</f>
        <v>0</v>
      </c>
      <c r="AE253" s="6">
        <f t="shared" ref="AE253:AE257" si="922">(Y247)*2</f>
        <v>0</v>
      </c>
      <c r="AF253" s="6">
        <f t="shared" ref="AF253:AF257" si="923">(Z247)*2</f>
        <v>0</v>
      </c>
      <c r="AG253" s="6">
        <f t="shared" ref="AG253:AG257" si="924">(AA247)*2</f>
        <v>0</v>
      </c>
      <c r="AH253" s="6">
        <f t="shared" ref="AH253:AH257" si="925">V239</f>
        <v>0</v>
      </c>
      <c r="AI253" s="6">
        <f t="shared" ref="AI253:AI257" si="926">W239</f>
        <v>0</v>
      </c>
      <c r="AJ253" s="6">
        <f t="shared" ref="AJ253:AJ257" si="927">X239</f>
        <v>0</v>
      </c>
      <c r="AK253" s="6">
        <f t="shared" ref="AK253:AK257" si="928">Y239</f>
        <v>0</v>
      </c>
      <c r="AL253" s="6">
        <f t="shared" ref="AL253:AL257" si="929">Z239</f>
        <v>0</v>
      </c>
      <c r="AM253" s="6">
        <f t="shared" ref="AM253:AM257" si="930">AA239</f>
        <v>0</v>
      </c>
      <c r="AN253" s="6">
        <f t="shared" ref="AN253:AN257" si="931">AB239</f>
        <v>60000</v>
      </c>
      <c r="AO253" s="6">
        <f t="shared" ref="AO253:AO257" si="932">AC239</f>
        <v>36000</v>
      </c>
      <c r="AP253" s="6">
        <f t="shared" ref="AP253:AP257" si="933">AD239</f>
        <v>36000</v>
      </c>
      <c r="AQ253" s="6">
        <f t="shared" ref="AQ253:AQ257" si="934">AE239</f>
        <v>36000</v>
      </c>
      <c r="AR253" s="6">
        <f t="shared" ref="AR253:AR257" si="935">AF239</f>
        <v>36000</v>
      </c>
      <c r="AS253" s="6">
        <f t="shared" ref="AS253:AS257" si="936">AG239</f>
        <v>36000</v>
      </c>
      <c r="AT253" s="6">
        <f t="shared" ref="AT253:AT257" si="937">AH239</f>
        <v>36000</v>
      </c>
      <c r="AU253" s="6">
        <f t="shared" ref="AU253:AU257" si="938">AI239</f>
        <v>36000</v>
      </c>
      <c r="AV253" s="6">
        <f t="shared" ref="AV253:AV257" si="939">AJ239</f>
        <v>36000</v>
      </c>
      <c r="AW253" s="6">
        <f t="shared" ref="AW253:AW257" si="940">AK239</f>
        <v>36000</v>
      </c>
      <c r="AX253" s="6">
        <f t="shared" ref="AX253:AX257" si="941">AL239</f>
        <v>36000</v>
      </c>
      <c r="AY253" s="6">
        <f t="shared" ref="AY253:AY257" si="942">AM239</f>
        <v>36000</v>
      </c>
      <c r="AZ253" s="6">
        <f t="shared" ref="AZ253:AZ257" si="943">AN239</f>
        <v>36000</v>
      </c>
      <c r="BA253" s="6">
        <f t="shared" ref="BA253:BA257" si="944">AO239</f>
        <v>37080</v>
      </c>
      <c r="BB253" s="6">
        <f t="shared" ref="BB253:BB257" si="945">AP239</f>
        <v>37080</v>
      </c>
      <c r="BC253" s="6">
        <f t="shared" ref="BC253:BC257" si="946">AQ239</f>
        <v>37080</v>
      </c>
      <c r="BD253" s="6">
        <f t="shared" ref="BD253:BD257" si="947">AR239</f>
        <v>37080</v>
      </c>
      <c r="BE253" s="6">
        <f t="shared" ref="BE253:BE257" si="948">AS239</f>
        <v>37080</v>
      </c>
      <c r="BF253" s="6">
        <f t="shared" ref="BF253:BF257" si="949">AT239</f>
        <v>37080</v>
      </c>
      <c r="BG253" s="6">
        <f t="shared" ref="BG253:BG257" si="950">AU239</f>
        <v>37080</v>
      </c>
      <c r="BH253" s="6">
        <f t="shared" ref="BH253:BH257" si="951">AV239</f>
        <v>37080</v>
      </c>
      <c r="BI253" s="6">
        <f t="shared" ref="BI253:BI257" si="952">AW239</f>
        <v>37080</v>
      </c>
      <c r="BJ253" s="6">
        <f t="shared" ref="BJ253:BJ257" si="953">AX239</f>
        <v>37080</v>
      </c>
      <c r="BK253" s="6">
        <f t="shared" ref="BK253:BK257" si="954">AY239</f>
        <v>37080</v>
      </c>
      <c r="BL253" s="6">
        <f t="shared" ref="BL253:BL257" si="955">AZ239</f>
        <v>37080</v>
      </c>
      <c r="BM253" s="6">
        <f t="shared" ref="BM253:BM257" si="956">BA239</f>
        <v>38192.400000000001</v>
      </c>
      <c r="BN253" s="6">
        <f t="shared" ref="BN253:BN257" si="957">BB239</f>
        <v>38192.400000000001</v>
      </c>
      <c r="BO253" s="6">
        <f t="shared" ref="BO253:BO257" si="958">BC239</f>
        <v>38192.400000000001</v>
      </c>
      <c r="BP253" s="6">
        <f t="shared" ref="BP253:BP257" si="959">BD239</f>
        <v>38192.400000000001</v>
      </c>
      <c r="BQ253" s="6">
        <f t="shared" ref="BQ253:BQ257" si="960">BE239</f>
        <v>38192.400000000001</v>
      </c>
      <c r="BR253" s="6">
        <f t="shared" ref="BR253:BR257" si="961">BF239</f>
        <v>38192.400000000001</v>
      </c>
      <c r="BS253" s="6">
        <f t="shared" ref="BS253:BS257" si="962">BG239</f>
        <v>38192.400000000001</v>
      </c>
      <c r="BT253" s="6">
        <f t="shared" ref="BT253:BT257" si="963">BH239</f>
        <v>38192.400000000001</v>
      </c>
      <c r="BU253" s="6">
        <f t="shared" ref="BU253:BU257" si="964">BI239</f>
        <v>38192.400000000001</v>
      </c>
      <c r="BV253" s="6">
        <f t="shared" ref="BV253:BV257" si="965">BJ239</f>
        <v>38192.400000000001</v>
      </c>
      <c r="BW253" s="6">
        <f t="shared" ref="BW253:BW257" si="966">BK239</f>
        <v>38192.400000000001</v>
      </c>
      <c r="BX253" s="6">
        <f t="shared" ref="BX253:BX257" si="967">BL239</f>
        <v>38192.400000000001</v>
      </c>
      <c r="BY253" s="6">
        <f t="shared" ref="BY253:BY257" si="968">BM239</f>
        <v>39338.172000000006</v>
      </c>
      <c r="BZ253" s="6">
        <f t="shared" ref="BZ253:BZ257" si="969">BN239</f>
        <v>39338.172000000006</v>
      </c>
      <c r="CA253" s="6">
        <f t="shared" ref="CA253:CA257" si="970">BO239</f>
        <v>39338.172000000006</v>
      </c>
      <c r="CB253" s="6">
        <f t="shared" ref="CB253:CB257" si="971">BP239</f>
        <v>39338.172000000006</v>
      </c>
      <c r="CC253" s="6">
        <f t="shared" ref="CC253:CC257" si="972">BQ239</f>
        <v>39338.172000000006</v>
      </c>
      <c r="CD253" s="6">
        <f t="shared" ref="CD253:CD257" si="973">BR239</f>
        <v>39338.172000000006</v>
      </c>
      <c r="CE253" s="6">
        <f t="shared" ref="CE253:CE257" si="974">BS239</f>
        <v>39338.172000000006</v>
      </c>
      <c r="CF253" s="6">
        <f t="shared" ref="CF253:CF257" si="975">BT239</f>
        <v>39338.172000000006</v>
      </c>
      <c r="CG253" s="6">
        <f t="shared" ref="CG253:CG257" si="976">BU239</f>
        <v>39338.172000000006</v>
      </c>
      <c r="CH253" s="6">
        <f t="shared" ref="CH253:CH257" si="977">BV239</f>
        <v>39338.172000000006</v>
      </c>
      <c r="CI253" s="6">
        <f t="shared" ref="CI253:CI257" si="978">BW239</f>
        <v>39338.172000000006</v>
      </c>
      <c r="CJ253" s="6">
        <f t="shared" ref="CJ253:CJ257" si="979">BX239</f>
        <v>39338.172000000006</v>
      </c>
      <c r="CK253" s="6">
        <f t="shared" ref="CK253:CK257" si="980">BY239</f>
        <v>40518.317160000006</v>
      </c>
      <c r="CL253" s="6">
        <f t="shared" ref="CL253:CL257" si="981">BZ239</f>
        <v>40518.317160000006</v>
      </c>
      <c r="CM253" s="6">
        <f t="shared" ref="CM253:CM257" si="982">CA239</f>
        <v>40518.317160000006</v>
      </c>
      <c r="CN253" s="6">
        <f t="shared" ref="CN253:CN257" si="983">CB239</f>
        <v>40518.317160000006</v>
      </c>
      <c r="CO253" s="6">
        <f t="shared" ref="CO253:CO257" si="984">CC239</f>
        <v>40518.317160000006</v>
      </c>
      <c r="CP253" s="6">
        <f t="shared" ref="CP253:CP257" si="985">CD239</f>
        <v>40518.317160000006</v>
      </c>
      <c r="CQ253" s="6">
        <f t="shared" ref="CQ253:CQ257" si="986">CE239</f>
        <v>40518.317160000006</v>
      </c>
      <c r="CR253" s="6">
        <f t="shared" ref="CR253:CR257" si="987">CF239</f>
        <v>40518.317160000006</v>
      </c>
      <c r="CS253" s="6">
        <f t="shared" ref="CS253:CS257" si="988">CG239</f>
        <v>40518.317160000006</v>
      </c>
      <c r="CT253" s="6">
        <f t="shared" ref="CT253:CT257" si="989">CH239</f>
        <v>40518.317160000006</v>
      </c>
      <c r="CU253" s="6">
        <f t="shared" ref="CU253:CU257" si="990">CI239</f>
        <v>40518.317160000006</v>
      </c>
      <c r="CV253" s="7">
        <f t="shared" ref="CV253:CV257" si="991">CJ239</f>
        <v>40518.317160000006</v>
      </c>
    </row>
    <row r="254" spans="1:100" ht="16.8" customHeight="1" outlineLevel="1" x14ac:dyDescent="0.3">
      <c r="A254" s="274"/>
      <c r="B254" s="5" t="s">
        <v>59</v>
      </c>
      <c r="C254" s="61">
        <f>SUM(D254:DM254)/SUM($D253:DM253)</f>
        <v>-0.50986879305894084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f t="shared" si="908"/>
        <v>0</v>
      </c>
      <c r="R254" s="6">
        <f t="shared" si="909"/>
        <v>0</v>
      </c>
      <c r="S254" s="6">
        <f t="shared" si="910"/>
        <v>0</v>
      </c>
      <c r="T254" s="6">
        <f t="shared" si="911"/>
        <v>0</v>
      </c>
      <c r="U254" s="6">
        <f t="shared" si="912"/>
        <v>0</v>
      </c>
      <c r="V254" s="6">
        <f t="shared" si="913"/>
        <v>0</v>
      </c>
      <c r="W254" s="6">
        <f t="shared" si="914"/>
        <v>0</v>
      </c>
      <c r="X254" s="6">
        <f t="shared" si="915"/>
        <v>0</v>
      </c>
      <c r="Y254" s="6">
        <f t="shared" si="916"/>
        <v>0</v>
      </c>
      <c r="Z254" s="6">
        <f t="shared" si="917"/>
        <v>0</v>
      </c>
      <c r="AA254" s="6">
        <f t="shared" si="918"/>
        <v>0</v>
      </c>
      <c r="AB254" s="6">
        <f t="shared" si="919"/>
        <v>0</v>
      </c>
      <c r="AC254" s="6">
        <f t="shared" si="920"/>
        <v>0</v>
      </c>
      <c r="AD254" s="6">
        <f t="shared" si="921"/>
        <v>0</v>
      </c>
      <c r="AE254" s="6">
        <f t="shared" si="922"/>
        <v>0</v>
      </c>
      <c r="AF254" s="6">
        <f t="shared" si="923"/>
        <v>0</v>
      </c>
      <c r="AG254" s="6">
        <f t="shared" si="924"/>
        <v>0</v>
      </c>
      <c r="AH254" s="6">
        <f t="shared" si="925"/>
        <v>0</v>
      </c>
      <c r="AI254" s="6">
        <f t="shared" si="926"/>
        <v>0</v>
      </c>
      <c r="AJ254" s="6">
        <f t="shared" si="927"/>
        <v>0</v>
      </c>
      <c r="AK254" s="6">
        <f t="shared" si="928"/>
        <v>0</v>
      </c>
      <c r="AL254" s="6">
        <f t="shared" si="929"/>
        <v>0</v>
      </c>
      <c r="AM254" s="6">
        <f t="shared" si="930"/>
        <v>0</v>
      </c>
      <c r="AN254" s="6">
        <f t="shared" si="931"/>
        <v>-1200000</v>
      </c>
      <c r="AO254" s="6">
        <f t="shared" si="932"/>
        <v>0</v>
      </c>
      <c r="AP254" s="6">
        <f t="shared" si="933"/>
        <v>0</v>
      </c>
      <c r="AQ254" s="6">
        <f t="shared" si="934"/>
        <v>0</v>
      </c>
      <c r="AR254" s="6">
        <f t="shared" si="935"/>
        <v>0</v>
      </c>
      <c r="AS254" s="6">
        <f t="shared" si="936"/>
        <v>0</v>
      </c>
      <c r="AT254" s="6">
        <f t="shared" si="937"/>
        <v>0</v>
      </c>
      <c r="AU254" s="6">
        <f t="shared" si="938"/>
        <v>0</v>
      </c>
      <c r="AV254" s="6">
        <f t="shared" si="939"/>
        <v>0</v>
      </c>
      <c r="AW254" s="6">
        <f t="shared" si="940"/>
        <v>0</v>
      </c>
      <c r="AX254" s="6">
        <f t="shared" si="941"/>
        <v>0</v>
      </c>
      <c r="AY254" s="6">
        <f t="shared" si="942"/>
        <v>0</v>
      </c>
      <c r="AZ254" s="6">
        <f t="shared" si="943"/>
        <v>0</v>
      </c>
      <c r="BA254" s="6">
        <f t="shared" si="944"/>
        <v>0</v>
      </c>
      <c r="BB254" s="6">
        <f t="shared" si="945"/>
        <v>0</v>
      </c>
      <c r="BC254" s="6">
        <f t="shared" si="946"/>
        <v>0</v>
      </c>
      <c r="BD254" s="6">
        <f t="shared" si="947"/>
        <v>0</v>
      </c>
      <c r="BE254" s="6">
        <f t="shared" si="948"/>
        <v>0</v>
      </c>
      <c r="BF254" s="6">
        <f t="shared" si="949"/>
        <v>0</v>
      </c>
      <c r="BG254" s="6">
        <f t="shared" si="950"/>
        <v>0</v>
      </c>
      <c r="BH254" s="6">
        <f t="shared" si="951"/>
        <v>0</v>
      </c>
      <c r="BI254" s="6">
        <f t="shared" si="952"/>
        <v>0</v>
      </c>
      <c r="BJ254" s="6">
        <f t="shared" si="953"/>
        <v>0</v>
      </c>
      <c r="BK254" s="6">
        <f t="shared" si="954"/>
        <v>0</v>
      </c>
      <c r="BL254" s="6">
        <f t="shared" si="955"/>
        <v>0</v>
      </c>
      <c r="BM254" s="6">
        <f t="shared" si="956"/>
        <v>0</v>
      </c>
      <c r="BN254" s="6">
        <f t="shared" si="957"/>
        <v>0</v>
      </c>
      <c r="BO254" s="6">
        <f t="shared" si="958"/>
        <v>0</v>
      </c>
      <c r="BP254" s="6">
        <f t="shared" si="959"/>
        <v>0</v>
      </c>
      <c r="BQ254" s="6">
        <f t="shared" si="960"/>
        <v>0</v>
      </c>
      <c r="BR254" s="6">
        <f t="shared" si="961"/>
        <v>0</v>
      </c>
      <c r="BS254" s="6">
        <f t="shared" si="962"/>
        <v>0</v>
      </c>
      <c r="BT254" s="6">
        <f t="shared" si="963"/>
        <v>0</v>
      </c>
      <c r="BU254" s="6">
        <f t="shared" si="964"/>
        <v>0</v>
      </c>
      <c r="BV254" s="6">
        <f t="shared" si="965"/>
        <v>0</v>
      </c>
      <c r="BW254" s="6">
        <f t="shared" si="966"/>
        <v>0</v>
      </c>
      <c r="BX254" s="6">
        <f t="shared" si="967"/>
        <v>0</v>
      </c>
      <c r="BY254" s="6">
        <f t="shared" si="968"/>
        <v>0</v>
      </c>
      <c r="BZ254" s="6">
        <f t="shared" si="969"/>
        <v>0</v>
      </c>
      <c r="CA254" s="6">
        <f t="shared" si="970"/>
        <v>0</v>
      </c>
      <c r="CB254" s="6">
        <f t="shared" si="971"/>
        <v>0</v>
      </c>
      <c r="CC254" s="6">
        <f t="shared" si="972"/>
        <v>0</v>
      </c>
      <c r="CD254" s="6">
        <f t="shared" si="973"/>
        <v>0</v>
      </c>
      <c r="CE254" s="6">
        <f t="shared" si="974"/>
        <v>0</v>
      </c>
      <c r="CF254" s="6">
        <f t="shared" si="975"/>
        <v>0</v>
      </c>
      <c r="CG254" s="6">
        <f t="shared" si="976"/>
        <v>0</v>
      </c>
      <c r="CH254" s="6">
        <f t="shared" si="977"/>
        <v>0</v>
      </c>
      <c r="CI254" s="6">
        <f t="shared" si="978"/>
        <v>0</v>
      </c>
      <c r="CJ254" s="6">
        <f t="shared" si="979"/>
        <v>0</v>
      </c>
      <c r="CK254" s="6">
        <f t="shared" si="980"/>
        <v>0</v>
      </c>
      <c r="CL254" s="6">
        <f t="shared" si="981"/>
        <v>0</v>
      </c>
      <c r="CM254" s="6">
        <f t="shared" si="982"/>
        <v>0</v>
      </c>
      <c r="CN254" s="6">
        <f t="shared" si="983"/>
        <v>0</v>
      </c>
      <c r="CO254" s="6">
        <f t="shared" si="984"/>
        <v>0</v>
      </c>
      <c r="CP254" s="6">
        <f t="shared" si="985"/>
        <v>0</v>
      </c>
      <c r="CQ254" s="6">
        <f t="shared" si="986"/>
        <v>0</v>
      </c>
      <c r="CR254" s="6">
        <f t="shared" si="987"/>
        <v>0</v>
      </c>
      <c r="CS254" s="6">
        <f t="shared" si="988"/>
        <v>0</v>
      </c>
      <c r="CT254" s="6">
        <f t="shared" si="989"/>
        <v>0</v>
      </c>
      <c r="CU254" s="6">
        <f t="shared" si="990"/>
        <v>0</v>
      </c>
      <c r="CV254" s="7">
        <f t="shared" si="991"/>
        <v>0</v>
      </c>
    </row>
    <row r="255" spans="1:100" ht="16.8" customHeight="1" outlineLevel="1" x14ac:dyDescent="0.3">
      <c r="A255" s="274"/>
      <c r="B255" s="5" t="s">
        <v>60</v>
      </c>
      <c r="C255" s="61">
        <f>SUM(D255:DM255)/SUM($D253:DM253)</f>
        <v>-8.0000000000000099E-2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f t="shared" si="908"/>
        <v>0</v>
      </c>
      <c r="R255" s="6">
        <f t="shared" si="909"/>
        <v>0</v>
      </c>
      <c r="S255" s="6">
        <f t="shared" si="910"/>
        <v>0</v>
      </c>
      <c r="T255" s="6">
        <f t="shared" si="911"/>
        <v>0</v>
      </c>
      <c r="U255" s="6">
        <f t="shared" si="912"/>
        <v>0</v>
      </c>
      <c r="V255" s="6">
        <f t="shared" si="913"/>
        <v>0</v>
      </c>
      <c r="W255" s="6">
        <f t="shared" si="914"/>
        <v>0</v>
      </c>
      <c r="X255" s="6">
        <f t="shared" si="915"/>
        <v>0</v>
      </c>
      <c r="Y255" s="6">
        <f t="shared" si="916"/>
        <v>0</v>
      </c>
      <c r="Z255" s="6">
        <f t="shared" si="917"/>
        <v>0</v>
      </c>
      <c r="AA255" s="6">
        <f t="shared" si="918"/>
        <v>0</v>
      </c>
      <c r="AB255" s="6">
        <f t="shared" si="919"/>
        <v>0</v>
      </c>
      <c r="AC255" s="6">
        <f t="shared" si="920"/>
        <v>0</v>
      </c>
      <c r="AD255" s="6">
        <f t="shared" si="921"/>
        <v>0</v>
      </c>
      <c r="AE255" s="6">
        <f t="shared" si="922"/>
        <v>0</v>
      </c>
      <c r="AF255" s="6">
        <f t="shared" si="923"/>
        <v>0</v>
      </c>
      <c r="AG255" s="6">
        <f t="shared" si="924"/>
        <v>0</v>
      </c>
      <c r="AH255" s="6">
        <f t="shared" si="925"/>
        <v>0</v>
      </c>
      <c r="AI255" s="6">
        <f t="shared" si="926"/>
        <v>0</v>
      </c>
      <c r="AJ255" s="6">
        <f t="shared" si="927"/>
        <v>0</v>
      </c>
      <c r="AK255" s="6">
        <f t="shared" si="928"/>
        <v>0</v>
      </c>
      <c r="AL255" s="6">
        <f t="shared" si="929"/>
        <v>0</v>
      </c>
      <c r="AM255" s="6">
        <f t="shared" si="930"/>
        <v>0</v>
      </c>
      <c r="AN255" s="6">
        <f t="shared" si="931"/>
        <v>-4800</v>
      </c>
      <c r="AO255" s="6">
        <f t="shared" si="932"/>
        <v>-2880</v>
      </c>
      <c r="AP255" s="6">
        <f t="shared" si="933"/>
        <v>-2880</v>
      </c>
      <c r="AQ255" s="6">
        <f t="shared" si="934"/>
        <v>-2880</v>
      </c>
      <c r="AR255" s="6">
        <f t="shared" si="935"/>
        <v>-2880</v>
      </c>
      <c r="AS255" s="6">
        <f t="shared" si="936"/>
        <v>-2880</v>
      </c>
      <c r="AT255" s="6">
        <f t="shared" si="937"/>
        <v>-2880</v>
      </c>
      <c r="AU255" s="6">
        <f t="shared" si="938"/>
        <v>-2880</v>
      </c>
      <c r="AV255" s="6">
        <f t="shared" si="939"/>
        <v>-2880</v>
      </c>
      <c r="AW255" s="6">
        <f t="shared" si="940"/>
        <v>-2880</v>
      </c>
      <c r="AX255" s="6">
        <f t="shared" si="941"/>
        <v>-2880</v>
      </c>
      <c r="AY255" s="6">
        <f t="shared" si="942"/>
        <v>-2880</v>
      </c>
      <c r="AZ255" s="6">
        <f t="shared" si="943"/>
        <v>-2880</v>
      </c>
      <c r="BA255" s="6">
        <f t="shared" si="944"/>
        <v>-2966.4</v>
      </c>
      <c r="BB255" s="6">
        <f t="shared" si="945"/>
        <v>-2966.4</v>
      </c>
      <c r="BC255" s="6">
        <f t="shared" si="946"/>
        <v>-2966.4</v>
      </c>
      <c r="BD255" s="6">
        <f t="shared" si="947"/>
        <v>-2966.4</v>
      </c>
      <c r="BE255" s="6">
        <f t="shared" si="948"/>
        <v>-2966.4</v>
      </c>
      <c r="BF255" s="6">
        <f t="shared" si="949"/>
        <v>-2966.4</v>
      </c>
      <c r="BG255" s="6">
        <f t="shared" si="950"/>
        <v>-2966.4</v>
      </c>
      <c r="BH255" s="6">
        <f t="shared" si="951"/>
        <v>-2966.4</v>
      </c>
      <c r="BI255" s="6">
        <f t="shared" si="952"/>
        <v>-2966.4</v>
      </c>
      <c r="BJ255" s="6">
        <f t="shared" si="953"/>
        <v>-2966.4</v>
      </c>
      <c r="BK255" s="6">
        <f t="shared" si="954"/>
        <v>-2966.4</v>
      </c>
      <c r="BL255" s="6">
        <f t="shared" si="955"/>
        <v>-2966.4</v>
      </c>
      <c r="BM255" s="6">
        <f t="shared" si="956"/>
        <v>-3055.3920000000003</v>
      </c>
      <c r="BN255" s="6">
        <f t="shared" si="957"/>
        <v>-3055.3920000000003</v>
      </c>
      <c r="BO255" s="6">
        <f t="shared" si="958"/>
        <v>-3055.3920000000003</v>
      </c>
      <c r="BP255" s="6">
        <f t="shared" si="959"/>
        <v>-3055.3920000000003</v>
      </c>
      <c r="BQ255" s="6">
        <f t="shared" si="960"/>
        <v>-3055.3920000000003</v>
      </c>
      <c r="BR255" s="6">
        <f t="shared" si="961"/>
        <v>-3055.3920000000003</v>
      </c>
      <c r="BS255" s="6">
        <f t="shared" si="962"/>
        <v>-3055.3920000000003</v>
      </c>
      <c r="BT255" s="6">
        <f t="shared" si="963"/>
        <v>-3055.3920000000003</v>
      </c>
      <c r="BU255" s="6">
        <f t="shared" si="964"/>
        <v>-3055.3920000000003</v>
      </c>
      <c r="BV255" s="6">
        <f t="shared" si="965"/>
        <v>-3055.3920000000003</v>
      </c>
      <c r="BW255" s="6">
        <f t="shared" si="966"/>
        <v>-3055.3920000000003</v>
      </c>
      <c r="BX255" s="6">
        <f t="shared" si="967"/>
        <v>-3055.3920000000003</v>
      </c>
      <c r="BY255" s="6">
        <f t="shared" si="968"/>
        <v>-3147.0537600000007</v>
      </c>
      <c r="BZ255" s="6">
        <f t="shared" si="969"/>
        <v>-3147.0537600000007</v>
      </c>
      <c r="CA255" s="6">
        <f t="shared" si="970"/>
        <v>-3147.0537600000007</v>
      </c>
      <c r="CB255" s="6">
        <f t="shared" si="971"/>
        <v>-3147.0537600000007</v>
      </c>
      <c r="CC255" s="6">
        <f t="shared" si="972"/>
        <v>-3147.0537600000007</v>
      </c>
      <c r="CD255" s="6">
        <f t="shared" si="973"/>
        <v>-3147.0537600000007</v>
      </c>
      <c r="CE255" s="6">
        <f t="shared" si="974"/>
        <v>-3147.0537600000007</v>
      </c>
      <c r="CF255" s="6">
        <f t="shared" si="975"/>
        <v>-3147.0537600000007</v>
      </c>
      <c r="CG255" s="6">
        <f t="shared" si="976"/>
        <v>-3147.0537600000007</v>
      </c>
      <c r="CH255" s="6">
        <f t="shared" si="977"/>
        <v>-3147.0537600000007</v>
      </c>
      <c r="CI255" s="6">
        <f t="shared" si="978"/>
        <v>-3147.0537600000007</v>
      </c>
      <c r="CJ255" s="6">
        <f t="shared" si="979"/>
        <v>-3147.0537600000007</v>
      </c>
      <c r="CK255" s="6">
        <f t="shared" si="980"/>
        <v>-3241.4653728000008</v>
      </c>
      <c r="CL255" s="6">
        <f t="shared" si="981"/>
        <v>-3241.4653728000008</v>
      </c>
      <c r="CM255" s="6">
        <f t="shared" si="982"/>
        <v>-3241.4653728000008</v>
      </c>
      <c r="CN255" s="6">
        <f t="shared" si="983"/>
        <v>-3241.4653728000008</v>
      </c>
      <c r="CO255" s="6">
        <f t="shared" si="984"/>
        <v>-3241.4653728000008</v>
      </c>
      <c r="CP255" s="6">
        <f t="shared" si="985"/>
        <v>-3241.4653728000008</v>
      </c>
      <c r="CQ255" s="6">
        <f t="shared" si="986"/>
        <v>-3241.4653728000008</v>
      </c>
      <c r="CR255" s="6">
        <f t="shared" si="987"/>
        <v>-3241.4653728000008</v>
      </c>
      <c r="CS255" s="6">
        <f t="shared" si="988"/>
        <v>-3241.4653728000008</v>
      </c>
      <c r="CT255" s="6">
        <f t="shared" si="989"/>
        <v>-3241.4653728000008</v>
      </c>
      <c r="CU255" s="6">
        <f t="shared" si="990"/>
        <v>-3241.4653728000008</v>
      </c>
      <c r="CV255" s="7">
        <f t="shared" si="991"/>
        <v>-3241.4653728000008</v>
      </c>
    </row>
    <row r="256" spans="1:100" ht="16.8" customHeight="1" outlineLevel="1" x14ac:dyDescent="0.3">
      <c r="A256" s="274"/>
      <c r="B256" s="12" t="s">
        <v>61</v>
      </c>
      <c r="C256" s="61">
        <f>SUM(D256:DM256)/SUM($D253:DM253)</f>
        <v>-8.0000000000000099E-2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f t="shared" si="908"/>
        <v>0</v>
      </c>
      <c r="R256" s="6">
        <f t="shared" si="909"/>
        <v>0</v>
      </c>
      <c r="S256" s="6">
        <f t="shared" si="910"/>
        <v>0</v>
      </c>
      <c r="T256" s="6">
        <f t="shared" si="911"/>
        <v>0</v>
      </c>
      <c r="U256" s="6">
        <f t="shared" si="912"/>
        <v>0</v>
      </c>
      <c r="V256" s="6">
        <f t="shared" si="913"/>
        <v>0</v>
      </c>
      <c r="W256" s="6">
        <f t="shared" si="914"/>
        <v>0</v>
      </c>
      <c r="X256" s="6">
        <f t="shared" si="915"/>
        <v>0</v>
      </c>
      <c r="Y256" s="6">
        <f t="shared" si="916"/>
        <v>0</v>
      </c>
      <c r="Z256" s="6">
        <f t="shared" si="917"/>
        <v>0</v>
      </c>
      <c r="AA256" s="6">
        <f t="shared" si="918"/>
        <v>0</v>
      </c>
      <c r="AB256" s="6">
        <f t="shared" si="919"/>
        <v>0</v>
      </c>
      <c r="AC256" s="6">
        <f t="shared" si="920"/>
        <v>0</v>
      </c>
      <c r="AD256" s="6">
        <f t="shared" si="921"/>
        <v>0</v>
      </c>
      <c r="AE256" s="6">
        <f t="shared" si="922"/>
        <v>0</v>
      </c>
      <c r="AF256" s="6">
        <f t="shared" si="923"/>
        <v>0</v>
      </c>
      <c r="AG256" s="6">
        <f t="shared" si="924"/>
        <v>0</v>
      </c>
      <c r="AH256" s="6">
        <f t="shared" si="925"/>
        <v>0</v>
      </c>
      <c r="AI256" s="6">
        <f t="shared" si="926"/>
        <v>0</v>
      </c>
      <c r="AJ256" s="6">
        <f t="shared" si="927"/>
        <v>0</v>
      </c>
      <c r="AK256" s="6">
        <f t="shared" si="928"/>
        <v>0</v>
      </c>
      <c r="AL256" s="6">
        <f t="shared" si="929"/>
        <v>0</v>
      </c>
      <c r="AM256" s="6">
        <f t="shared" si="930"/>
        <v>0</v>
      </c>
      <c r="AN256" s="6">
        <f t="shared" si="931"/>
        <v>-4800</v>
      </c>
      <c r="AO256" s="6">
        <f t="shared" si="932"/>
        <v>-2880</v>
      </c>
      <c r="AP256" s="6">
        <f t="shared" si="933"/>
        <v>-2880</v>
      </c>
      <c r="AQ256" s="6">
        <f t="shared" si="934"/>
        <v>-2880</v>
      </c>
      <c r="AR256" s="6">
        <f t="shared" si="935"/>
        <v>-2880</v>
      </c>
      <c r="AS256" s="6">
        <f t="shared" si="936"/>
        <v>-2880</v>
      </c>
      <c r="AT256" s="6">
        <f t="shared" si="937"/>
        <v>-2880</v>
      </c>
      <c r="AU256" s="6">
        <f t="shared" si="938"/>
        <v>-2880</v>
      </c>
      <c r="AV256" s="6">
        <f t="shared" si="939"/>
        <v>-2880</v>
      </c>
      <c r="AW256" s="6">
        <f t="shared" si="940"/>
        <v>-2880</v>
      </c>
      <c r="AX256" s="6">
        <f t="shared" si="941"/>
        <v>-2880</v>
      </c>
      <c r="AY256" s="6">
        <f t="shared" si="942"/>
        <v>-2880</v>
      </c>
      <c r="AZ256" s="6">
        <f t="shared" si="943"/>
        <v>-2880</v>
      </c>
      <c r="BA256" s="6">
        <f t="shared" si="944"/>
        <v>-2966.4</v>
      </c>
      <c r="BB256" s="6">
        <f t="shared" si="945"/>
        <v>-2966.4</v>
      </c>
      <c r="BC256" s="6">
        <f t="shared" si="946"/>
        <v>-2966.4</v>
      </c>
      <c r="BD256" s="6">
        <f t="shared" si="947"/>
        <v>-2966.4</v>
      </c>
      <c r="BE256" s="6">
        <f t="shared" si="948"/>
        <v>-2966.4</v>
      </c>
      <c r="BF256" s="6">
        <f t="shared" si="949"/>
        <v>-2966.4</v>
      </c>
      <c r="BG256" s="6">
        <f t="shared" si="950"/>
        <v>-2966.4</v>
      </c>
      <c r="BH256" s="6">
        <f t="shared" si="951"/>
        <v>-2966.4</v>
      </c>
      <c r="BI256" s="6">
        <f t="shared" si="952"/>
        <v>-2966.4</v>
      </c>
      <c r="BJ256" s="6">
        <f t="shared" si="953"/>
        <v>-2966.4</v>
      </c>
      <c r="BK256" s="6">
        <f t="shared" si="954"/>
        <v>-2966.4</v>
      </c>
      <c r="BL256" s="6">
        <f t="shared" si="955"/>
        <v>-2966.4</v>
      </c>
      <c r="BM256" s="6">
        <f t="shared" si="956"/>
        <v>-3055.3920000000003</v>
      </c>
      <c r="BN256" s="6">
        <f t="shared" si="957"/>
        <v>-3055.3920000000003</v>
      </c>
      <c r="BO256" s="6">
        <f t="shared" si="958"/>
        <v>-3055.3920000000003</v>
      </c>
      <c r="BP256" s="6">
        <f t="shared" si="959"/>
        <v>-3055.3920000000003</v>
      </c>
      <c r="BQ256" s="6">
        <f t="shared" si="960"/>
        <v>-3055.3920000000003</v>
      </c>
      <c r="BR256" s="6">
        <f t="shared" si="961"/>
        <v>-3055.3920000000003</v>
      </c>
      <c r="BS256" s="6">
        <f t="shared" si="962"/>
        <v>-3055.3920000000003</v>
      </c>
      <c r="BT256" s="6">
        <f t="shared" si="963"/>
        <v>-3055.3920000000003</v>
      </c>
      <c r="BU256" s="6">
        <f t="shared" si="964"/>
        <v>-3055.3920000000003</v>
      </c>
      <c r="BV256" s="6">
        <f t="shared" si="965"/>
        <v>-3055.3920000000003</v>
      </c>
      <c r="BW256" s="6">
        <f t="shared" si="966"/>
        <v>-3055.3920000000003</v>
      </c>
      <c r="BX256" s="6">
        <f t="shared" si="967"/>
        <v>-3055.3920000000003</v>
      </c>
      <c r="BY256" s="6">
        <f t="shared" si="968"/>
        <v>-3147.0537600000007</v>
      </c>
      <c r="BZ256" s="6">
        <f t="shared" si="969"/>
        <v>-3147.0537600000007</v>
      </c>
      <c r="CA256" s="6">
        <f t="shared" si="970"/>
        <v>-3147.0537600000007</v>
      </c>
      <c r="CB256" s="6">
        <f t="shared" si="971"/>
        <v>-3147.0537600000007</v>
      </c>
      <c r="CC256" s="6">
        <f t="shared" si="972"/>
        <v>-3147.0537600000007</v>
      </c>
      <c r="CD256" s="6">
        <f t="shared" si="973"/>
        <v>-3147.0537600000007</v>
      </c>
      <c r="CE256" s="6">
        <f t="shared" si="974"/>
        <v>-3147.0537600000007</v>
      </c>
      <c r="CF256" s="6">
        <f t="shared" si="975"/>
        <v>-3147.0537600000007</v>
      </c>
      <c r="CG256" s="6">
        <f t="shared" si="976"/>
        <v>-3147.0537600000007</v>
      </c>
      <c r="CH256" s="6">
        <f t="shared" si="977"/>
        <v>-3147.0537600000007</v>
      </c>
      <c r="CI256" s="6">
        <f t="shared" si="978"/>
        <v>-3147.0537600000007</v>
      </c>
      <c r="CJ256" s="6">
        <f t="shared" si="979"/>
        <v>-3147.0537600000007</v>
      </c>
      <c r="CK256" s="6">
        <f t="shared" si="980"/>
        <v>-3241.4653728000008</v>
      </c>
      <c r="CL256" s="6">
        <f t="shared" si="981"/>
        <v>-3241.4653728000008</v>
      </c>
      <c r="CM256" s="6">
        <f t="shared" si="982"/>
        <v>-3241.4653728000008</v>
      </c>
      <c r="CN256" s="6">
        <f t="shared" si="983"/>
        <v>-3241.4653728000008</v>
      </c>
      <c r="CO256" s="6">
        <f t="shared" si="984"/>
        <v>-3241.4653728000008</v>
      </c>
      <c r="CP256" s="6">
        <f t="shared" si="985"/>
        <v>-3241.4653728000008</v>
      </c>
      <c r="CQ256" s="6">
        <f t="shared" si="986"/>
        <v>-3241.4653728000008</v>
      </c>
      <c r="CR256" s="6">
        <f t="shared" si="987"/>
        <v>-3241.4653728000008</v>
      </c>
      <c r="CS256" s="6">
        <f t="shared" si="988"/>
        <v>-3241.4653728000008</v>
      </c>
      <c r="CT256" s="6">
        <f t="shared" si="989"/>
        <v>-3241.4653728000008</v>
      </c>
      <c r="CU256" s="6">
        <f t="shared" si="990"/>
        <v>-3241.4653728000008</v>
      </c>
      <c r="CV256" s="7">
        <f t="shared" si="991"/>
        <v>-3241.4653728000008</v>
      </c>
    </row>
    <row r="257" spans="1:100" ht="16.8" customHeight="1" outlineLevel="1" thickBot="1" x14ac:dyDescent="0.35">
      <c r="A257" s="274">
        <f>NPV((1+'Budget New Projetcts'!$C$7)^(1/12)-1,'Cashflow New Projects'!D257:CV257)</f>
        <v>427741.510329579</v>
      </c>
      <c r="B257" s="8" t="s">
        <v>62</v>
      </c>
      <c r="C257" s="159">
        <f>SUM(D257:DM257)/SUM($D253:DM253)</f>
        <v>0.33013120694105919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9">
        <f t="shared" si="908"/>
        <v>0</v>
      </c>
      <c r="R257" s="9">
        <f t="shared" si="909"/>
        <v>0</v>
      </c>
      <c r="S257" s="9">
        <f t="shared" si="910"/>
        <v>0</v>
      </c>
      <c r="T257" s="9">
        <f t="shared" si="911"/>
        <v>0</v>
      </c>
      <c r="U257" s="9">
        <f t="shared" si="912"/>
        <v>0</v>
      </c>
      <c r="V257" s="9">
        <f t="shared" si="913"/>
        <v>0</v>
      </c>
      <c r="W257" s="9">
        <f t="shared" si="914"/>
        <v>0</v>
      </c>
      <c r="X257" s="9">
        <f t="shared" si="915"/>
        <v>0</v>
      </c>
      <c r="Y257" s="9">
        <f t="shared" si="916"/>
        <v>0</v>
      </c>
      <c r="Z257" s="9">
        <f t="shared" si="917"/>
        <v>0</v>
      </c>
      <c r="AA257" s="9">
        <f t="shared" si="918"/>
        <v>0</v>
      </c>
      <c r="AB257" s="9">
        <f t="shared" si="919"/>
        <v>0</v>
      </c>
      <c r="AC257" s="9">
        <f t="shared" si="920"/>
        <v>0</v>
      </c>
      <c r="AD257" s="9">
        <f t="shared" si="921"/>
        <v>0</v>
      </c>
      <c r="AE257" s="9">
        <f t="shared" si="922"/>
        <v>0</v>
      </c>
      <c r="AF257" s="9">
        <f t="shared" si="923"/>
        <v>0</v>
      </c>
      <c r="AG257" s="9">
        <f t="shared" si="924"/>
        <v>0</v>
      </c>
      <c r="AH257" s="9">
        <f t="shared" si="925"/>
        <v>0</v>
      </c>
      <c r="AI257" s="9">
        <f t="shared" si="926"/>
        <v>0</v>
      </c>
      <c r="AJ257" s="9">
        <f t="shared" si="927"/>
        <v>0</v>
      </c>
      <c r="AK257" s="9">
        <f t="shared" si="928"/>
        <v>0</v>
      </c>
      <c r="AL257" s="9">
        <f t="shared" si="929"/>
        <v>0</v>
      </c>
      <c r="AM257" s="9">
        <f t="shared" si="930"/>
        <v>0</v>
      </c>
      <c r="AN257" s="9">
        <f t="shared" si="931"/>
        <v>-1149600</v>
      </c>
      <c r="AO257" s="9">
        <f t="shared" si="932"/>
        <v>30240</v>
      </c>
      <c r="AP257" s="9">
        <f t="shared" si="933"/>
        <v>30240</v>
      </c>
      <c r="AQ257" s="9">
        <f t="shared" si="934"/>
        <v>30240</v>
      </c>
      <c r="AR257" s="9">
        <f t="shared" si="935"/>
        <v>30240</v>
      </c>
      <c r="AS257" s="9">
        <f t="shared" si="936"/>
        <v>30240</v>
      </c>
      <c r="AT257" s="9">
        <f t="shared" si="937"/>
        <v>30240</v>
      </c>
      <c r="AU257" s="9">
        <f t="shared" si="938"/>
        <v>30240</v>
      </c>
      <c r="AV257" s="9">
        <f t="shared" si="939"/>
        <v>30240</v>
      </c>
      <c r="AW257" s="9">
        <f t="shared" si="940"/>
        <v>30240</v>
      </c>
      <c r="AX257" s="9">
        <f t="shared" si="941"/>
        <v>30240</v>
      </c>
      <c r="AY257" s="9">
        <f t="shared" si="942"/>
        <v>30240</v>
      </c>
      <c r="AZ257" s="9">
        <f t="shared" si="943"/>
        <v>30240</v>
      </c>
      <c r="BA257" s="9">
        <f t="shared" si="944"/>
        <v>31147.199999999997</v>
      </c>
      <c r="BB257" s="9">
        <f t="shared" si="945"/>
        <v>31147.199999999997</v>
      </c>
      <c r="BC257" s="9">
        <f t="shared" si="946"/>
        <v>31147.199999999997</v>
      </c>
      <c r="BD257" s="9">
        <f t="shared" si="947"/>
        <v>31147.199999999997</v>
      </c>
      <c r="BE257" s="9">
        <f t="shared" si="948"/>
        <v>31147.199999999997</v>
      </c>
      <c r="BF257" s="9">
        <f t="shared" si="949"/>
        <v>31147.199999999997</v>
      </c>
      <c r="BG257" s="9">
        <f t="shared" si="950"/>
        <v>31147.199999999997</v>
      </c>
      <c r="BH257" s="9">
        <f t="shared" si="951"/>
        <v>31147.199999999997</v>
      </c>
      <c r="BI257" s="9">
        <f t="shared" si="952"/>
        <v>31147.199999999997</v>
      </c>
      <c r="BJ257" s="9">
        <f t="shared" si="953"/>
        <v>31147.199999999997</v>
      </c>
      <c r="BK257" s="9">
        <f t="shared" si="954"/>
        <v>31147.199999999997</v>
      </c>
      <c r="BL257" s="9">
        <f t="shared" si="955"/>
        <v>31147.199999999997</v>
      </c>
      <c r="BM257" s="9">
        <f t="shared" si="956"/>
        <v>32081.616000000002</v>
      </c>
      <c r="BN257" s="9">
        <f t="shared" si="957"/>
        <v>32081.616000000002</v>
      </c>
      <c r="BO257" s="9">
        <f t="shared" si="958"/>
        <v>32081.616000000002</v>
      </c>
      <c r="BP257" s="9">
        <f t="shared" si="959"/>
        <v>32081.616000000002</v>
      </c>
      <c r="BQ257" s="9">
        <f t="shared" si="960"/>
        <v>32081.616000000002</v>
      </c>
      <c r="BR257" s="9">
        <f t="shared" si="961"/>
        <v>32081.616000000002</v>
      </c>
      <c r="BS257" s="9">
        <f t="shared" si="962"/>
        <v>32081.616000000002</v>
      </c>
      <c r="BT257" s="9">
        <f t="shared" si="963"/>
        <v>32081.616000000002</v>
      </c>
      <c r="BU257" s="9">
        <f t="shared" si="964"/>
        <v>32081.616000000002</v>
      </c>
      <c r="BV257" s="9">
        <f t="shared" si="965"/>
        <v>32081.616000000002</v>
      </c>
      <c r="BW257" s="9">
        <f t="shared" si="966"/>
        <v>32081.616000000002</v>
      </c>
      <c r="BX257" s="9">
        <f t="shared" si="967"/>
        <v>32081.616000000002</v>
      </c>
      <c r="BY257" s="9">
        <f t="shared" si="968"/>
        <v>33044.064480000001</v>
      </c>
      <c r="BZ257" s="9">
        <f t="shared" si="969"/>
        <v>33044.064480000001</v>
      </c>
      <c r="CA257" s="9">
        <f t="shared" si="970"/>
        <v>33044.064480000001</v>
      </c>
      <c r="CB257" s="9">
        <f t="shared" si="971"/>
        <v>33044.064480000001</v>
      </c>
      <c r="CC257" s="9">
        <f t="shared" si="972"/>
        <v>33044.064480000001</v>
      </c>
      <c r="CD257" s="9">
        <f t="shared" si="973"/>
        <v>33044.064480000001</v>
      </c>
      <c r="CE257" s="9">
        <f t="shared" si="974"/>
        <v>33044.064480000001</v>
      </c>
      <c r="CF257" s="9">
        <f t="shared" si="975"/>
        <v>33044.064480000001</v>
      </c>
      <c r="CG257" s="9">
        <f t="shared" si="976"/>
        <v>33044.064480000001</v>
      </c>
      <c r="CH257" s="9">
        <f t="shared" si="977"/>
        <v>33044.064480000001</v>
      </c>
      <c r="CI257" s="9">
        <f t="shared" si="978"/>
        <v>33044.064480000001</v>
      </c>
      <c r="CJ257" s="9">
        <f t="shared" si="979"/>
        <v>33044.064480000001</v>
      </c>
      <c r="CK257" s="9">
        <f t="shared" si="980"/>
        <v>34035.386414400011</v>
      </c>
      <c r="CL257" s="9">
        <f t="shared" si="981"/>
        <v>34035.386414400011</v>
      </c>
      <c r="CM257" s="9">
        <f t="shared" si="982"/>
        <v>34035.386414400011</v>
      </c>
      <c r="CN257" s="9">
        <f t="shared" si="983"/>
        <v>34035.386414400011</v>
      </c>
      <c r="CO257" s="9">
        <f t="shared" si="984"/>
        <v>34035.386414400011</v>
      </c>
      <c r="CP257" s="9">
        <f t="shared" si="985"/>
        <v>34035.386414400011</v>
      </c>
      <c r="CQ257" s="9">
        <f t="shared" si="986"/>
        <v>34035.386414400011</v>
      </c>
      <c r="CR257" s="9">
        <f t="shared" si="987"/>
        <v>34035.386414400011</v>
      </c>
      <c r="CS257" s="9">
        <f t="shared" si="988"/>
        <v>34035.386414400011</v>
      </c>
      <c r="CT257" s="9">
        <f t="shared" si="989"/>
        <v>34035.386414400011</v>
      </c>
      <c r="CU257" s="9">
        <f t="shared" si="990"/>
        <v>34035.386414400011</v>
      </c>
      <c r="CV257" s="10">
        <f t="shared" si="991"/>
        <v>34035.386414400011</v>
      </c>
    </row>
    <row r="258" spans="1:100" ht="16.8" customHeight="1" x14ac:dyDescent="0.3">
      <c r="A258" s="274"/>
      <c r="B258" s="261" t="s">
        <v>145</v>
      </c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2"/>
      <c r="AE258" s="262"/>
      <c r="AF258" s="262"/>
      <c r="AG258" s="262"/>
      <c r="AH258" s="262"/>
      <c r="AI258" s="262"/>
      <c r="AJ258" s="262"/>
      <c r="AK258" s="262"/>
      <c r="AL258" s="262"/>
      <c r="AM258" s="262"/>
      <c r="AN258" s="262"/>
      <c r="AO258" s="262"/>
      <c r="AP258" s="262"/>
      <c r="AQ258" s="262"/>
      <c r="AR258" s="262"/>
      <c r="AS258" s="262"/>
      <c r="AT258" s="262"/>
      <c r="AU258" s="262"/>
      <c r="AV258" s="262"/>
      <c r="AW258" s="262"/>
      <c r="AX258" s="262"/>
      <c r="AY258" s="262"/>
      <c r="AZ258" s="262"/>
      <c r="BA258" s="262"/>
      <c r="BB258" s="262"/>
      <c r="BC258" s="262"/>
      <c r="BD258" s="262"/>
      <c r="BE258" s="262"/>
      <c r="BF258" s="262"/>
      <c r="BG258" s="262"/>
      <c r="BH258" s="262"/>
      <c r="BI258" s="262"/>
      <c r="BJ258" s="262"/>
      <c r="BK258" s="262"/>
      <c r="BL258" s="262"/>
      <c r="BM258" s="262"/>
      <c r="BN258" s="262"/>
      <c r="BO258" s="262"/>
      <c r="BP258" s="262"/>
      <c r="BQ258" s="262"/>
      <c r="BR258" s="262"/>
      <c r="BS258" s="262"/>
      <c r="BT258" s="262"/>
      <c r="BU258" s="262"/>
      <c r="BV258" s="262"/>
      <c r="BW258" s="262"/>
      <c r="BX258" s="262"/>
      <c r="BY258" s="262"/>
      <c r="BZ258" s="262"/>
      <c r="CA258" s="262"/>
      <c r="CB258" s="262"/>
      <c r="CC258" s="262"/>
      <c r="CD258" s="262"/>
      <c r="CE258" s="262"/>
      <c r="CF258" s="262"/>
      <c r="CG258" s="262"/>
      <c r="CH258" s="262"/>
      <c r="CI258" s="262"/>
      <c r="CJ258" s="262"/>
      <c r="CK258" s="262"/>
      <c r="CL258" s="262"/>
      <c r="CM258" s="262"/>
      <c r="CN258" s="262"/>
      <c r="CO258" s="262"/>
      <c r="CP258" s="262"/>
      <c r="CQ258" s="262"/>
      <c r="CR258" s="262"/>
      <c r="CS258" s="262"/>
      <c r="CT258" s="262"/>
      <c r="CU258" s="262"/>
      <c r="CV258" s="263"/>
    </row>
    <row r="259" spans="1:100" ht="16.8" customHeight="1" thickBot="1" x14ac:dyDescent="0.35">
      <c r="A259" s="274"/>
      <c r="B259" s="264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  <c r="AJ259" s="265"/>
      <c r="AK259" s="265"/>
      <c r="AL259" s="265"/>
      <c r="AM259" s="265"/>
      <c r="AN259" s="265"/>
      <c r="AO259" s="265"/>
      <c r="AP259" s="265"/>
      <c r="AQ259" s="265"/>
      <c r="AR259" s="265"/>
      <c r="AS259" s="265"/>
      <c r="AT259" s="265"/>
      <c r="AU259" s="265"/>
      <c r="AV259" s="265"/>
      <c r="AW259" s="265"/>
      <c r="AX259" s="265"/>
      <c r="AY259" s="265"/>
      <c r="AZ259" s="265"/>
      <c r="BA259" s="265"/>
      <c r="BB259" s="265"/>
      <c r="BC259" s="265"/>
      <c r="BD259" s="265"/>
      <c r="BE259" s="265"/>
      <c r="BF259" s="265"/>
      <c r="BG259" s="265"/>
      <c r="BH259" s="265"/>
      <c r="BI259" s="265"/>
      <c r="BJ259" s="265"/>
      <c r="BK259" s="265"/>
      <c r="BL259" s="265"/>
      <c r="BM259" s="265"/>
      <c r="BN259" s="265"/>
      <c r="BO259" s="265"/>
      <c r="BP259" s="265"/>
      <c r="BQ259" s="265"/>
      <c r="BR259" s="265"/>
      <c r="BS259" s="265"/>
      <c r="BT259" s="265"/>
      <c r="BU259" s="265"/>
      <c r="BV259" s="265"/>
      <c r="BW259" s="265"/>
      <c r="BX259" s="265"/>
      <c r="BY259" s="265"/>
      <c r="BZ259" s="265"/>
      <c r="CA259" s="265"/>
      <c r="CB259" s="265"/>
      <c r="CC259" s="265"/>
      <c r="CD259" s="265"/>
      <c r="CE259" s="265"/>
      <c r="CF259" s="265"/>
      <c r="CG259" s="265"/>
      <c r="CH259" s="265"/>
      <c r="CI259" s="265"/>
      <c r="CJ259" s="265"/>
      <c r="CK259" s="265"/>
      <c r="CL259" s="265"/>
      <c r="CM259" s="265"/>
      <c r="CN259" s="265"/>
      <c r="CO259" s="265"/>
      <c r="CP259" s="265"/>
      <c r="CQ259" s="265"/>
      <c r="CR259" s="265"/>
      <c r="CS259" s="265"/>
      <c r="CT259" s="265"/>
      <c r="CU259" s="265"/>
      <c r="CV259" s="266"/>
    </row>
  </sheetData>
  <hyperlinks>
    <hyperlink ref="B68" r:id="rId1" display="Impostos"/>
    <hyperlink ref="B144" r:id="rId2" display="Impostos"/>
    <hyperlink ref="B150" r:id="rId3" display="Impostos"/>
    <hyperlink ref="B156" r:id="rId4" display="Impostos"/>
    <hyperlink ref="B162" r:id="rId5" display="Impostos"/>
    <hyperlink ref="B222" r:id="rId6" display="Impostos"/>
    <hyperlink ref="B228" r:id="rId7" display="Impostos"/>
    <hyperlink ref="B6" r:id="rId8" display="Impostos"/>
    <hyperlink ref="B30" r:id="rId9" display="Impostos"/>
    <hyperlink ref="B36" r:id="rId10" display="Impostos"/>
    <hyperlink ref="B42" r:id="rId11" display="Impostos"/>
    <hyperlink ref="B48" r:id="rId12" display="Impostos"/>
    <hyperlink ref="B54" r:id="rId13" display="Impostos"/>
    <hyperlink ref="B60" r:id="rId14" display="Impostos"/>
    <hyperlink ref="B74" r:id="rId15" display="Impostos"/>
    <hyperlink ref="B80" r:id="rId16" display="Impostos"/>
    <hyperlink ref="B86" r:id="rId17" display="Impostos"/>
    <hyperlink ref="B92" r:id="rId18" display="Impostos"/>
    <hyperlink ref="B98" r:id="rId19" display="Impostos"/>
    <hyperlink ref="B106" r:id="rId20" display="Impostos"/>
    <hyperlink ref="B112" r:id="rId21" display="Impostos"/>
    <hyperlink ref="B118" r:id="rId22" display="Impostos"/>
    <hyperlink ref="B124" r:id="rId23" display="Impostos"/>
    <hyperlink ref="B130" r:id="rId24" display="Impostos"/>
    <hyperlink ref="B136" r:id="rId25" display="Impostos"/>
    <hyperlink ref="B170" r:id="rId26" display="Impostos"/>
    <hyperlink ref="B176" r:id="rId27" display="Impostos"/>
    <hyperlink ref="B182" r:id="rId28" display="Impostos"/>
    <hyperlink ref="B188" r:id="rId29" display="Impostos"/>
    <hyperlink ref="B236" r:id="rId30" display="Impostos"/>
    <hyperlink ref="B242" r:id="rId31" display="Impostos"/>
    <hyperlink ref="B250" r:id="rId32" display="Impostos"/>
    <hyperlink ref="B256" r:id="rId33" display="Impostos"/>
    <hyperlink ref="B196" r:id="rId34" display="Impostos"/>
    <hyperlink ref="B202" r:id="rId35" display="Impostos"/>
    <hyperlink ref="B208" r:id="rId36" display="Impostos"/>
    <hyperlink ref="B214" r:id="rId37" display="Imposto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L33"/>
  <sheetViews>
    <sheetView showGridLines="0" zoomScale="120" zoomScaleNormal="120" workbookViewId="0">
      <selection activeCell="N6" sqref="N6"/>
    </sheetView>
  </sheetViews>
  <sheetFormatPr defaultRowHeight="14.4" x14ac:dyDescent="0.3"/>
  <cols>
    <col min="2" max="2" width="20.44140625" customWidth="1"/>
    <col min="3" max="3" width="14.44140625" customWidth="1"/>
    <col min="4" max="4" width="14.33203125" customWidth="1"/>
    <col min="6" max="6" width="10.88671875" customWidth="1"/>
  </cols>
  <sheetData>
    <row r="1" spans="2:64" ht="15" thickBot="1" x14ac:dyDescent="0.35">
      <c r="B1" s="180" t="s">
        <v>51</v>
      </c>
      <c r="C1" s="181" t="s">
        <v>55</v>
      </c>
      <c r="D1" s="181" t="s">
        <v>56</v>
      </c>
      <c r="E1" s="182" t="s">
        <v>57</v>
      </c>
      <c r="G1" s="146" t="s">
        <v>8</v>
      </c>
      <c r="H1" s="162" t="s">
        <v>55</v>
      </c>
      <c r="I1" s="162" t="s">
        <v>56</v>
      </c>
      <c r="J1" s="147" t="s">
        <v>57</v>
      </c>
    </row>
    <row r="2" spans="2:64" ht="15" thickBot="1" x14ac:dyDescent="0.35">
      <c r="B2" s="74" t="s">
        <v>65</v>
      </c>
      <c r="C2" s="166">
        <v>200000</v>
      </c>
      <c r="D2" s="166">
        <v>400000</v>
      </c>
      <c r="E2" s="167">
        <v>600000</v>
      </c>
      <c r="G2" s="8" t="s">
        <v>64</v>
      </c>
      <c r="H2" s="163">
        <f>'Budget New Projetcts'!C12</f>
        <v>196691.64499479986</v>
      </c>
      <c r="I2" s="163">
        <f>'Budget New Projetcts'!D12</f>
        <v>282528.53427680017</v>
      </c>
      <c r="J2" s="164">
        <f>'Budget New Projetcts'!E12</f>
        <v>665128.53427679976</v>
      </c>
    </row>
    <row r="3" spans="2:64" x14ac:dyDescent="0.3">
      <c r="B3" s="74" t="s">
        <v>80</v>
      </c>
      <c r="C3" s="166">
        <f>5%*C2</f>
        <v>10000</v>
      </c>
      <c r="D3" s="166">
        <f>5%*D2</f>
        <v>20000</v>
      </c>
      <c r="E3" s="167">
        <f>5%*E2</f>
        <v>30000</v>
      </c>
      <c r="G3" s="11"/>
      <c r="H3" s="19"/>
      <c r="I3" s="19"/>
      <c r="J3" s="19"/>
    </row>
    <row r="4" spans="2:64" ht="15" thickBot="1" x14ac:dyDescent="0.35">
      <c r="B4" s="74" t="s">
        <v>67</v>
      </c>
      <c r="C4" s="166">
        <v>7000</v>
      </c>
      <c r="D4" s="166">
        <v>12000</v>
      </c>
      <c r="E4" s="167">
        <v>18000</v>
      </c>
      <c r="G4" s="148"/>
      <c r="H4" s="23"/>
      <c r="I4" s="23"/>
      <c r="J4" s="23"/>
    </row>
    <row r="5" spans="2:64" x14ac:dyDescent="0.3">
      <c r="B5" s="74" t="s">
        <v>68</v>
      </c>
      <c r="C5" s="168">
        <v>0.08</v>
      </c>
      <c r="D5" s="168">
        <f>C5</f>
        <v>0.08</v>
      </c>
      <c r="E5" s="169">
        <f>D5</f>
        <v>0.08</v>
      </c>
      <c r="G5" s="2" t="s">
        <v>55</v>
      </c>
      <c r="H5" s="13"/>
      <c r="I5" s="3">
        <v>1</v>
      </c>
      <c r="J5" s="3"/>
      <c r="K5" s="3">
        <v>1</v>
      </c>
      <c r="L5" s="3"/>
      <c r="M5" s="3">
        <v>2</v>
      </c>
      <c r="N5" s="3"/>
      <c r="O5" s="3">
        <v>1</v>
      </c>
      <c r="P5" s="3"/>
      <c r="Q5" s="3">
        <v>2</v>
      </c>
      <c r="R5" s="3"/>
      <c r="S5" s="3">
        <v>1</v>
      </c>
      <c r="T5" s="14"/>
    </row>
    <row r="6" spans="2:64" x14ac:dyDescent="0.3">
      <c r="B6" s="74" t="s">
        <v>69</v>
      </c>
      <c r="C6" s="168">
        <v>0.05</v>
      </c>
      <c r="D6" s="168">
        <v>0.05</v>
      </c>
      <c r="E6" s="169">
        <f>D6</f>
        <v>0.05</v>
      </c>
      <c r="G6" s="5" t="s">
        <v>56</v>
      </c>
      <c r="H6" s="11"/>
      <c r="I6" s="6"/>
      <c r="J6" s="6"/>
      <c r="K6" s="6">
        <v>1</v>
      </c>
      <c r="L6" s="6"/>
      <c r="M6" s="6"/>
      <c r="N6" s="6">
        <v>2</v>
      </c>
      <c r="O6" s="6"/>
      <c r="P6" s="6"/>
      <c r="Q6" s="6">
        <v>1</v>
      </c>
      <c r="R6" s="6"/>
      <c r="S6" s="6"/>
      <c r="T6" s="24">
        <v>1</v>
      </c>
    </row>
    <row r="7" spans="2:64" ht="15" thickBot="1" x14ac:dyDescent="0.35">
      <c r="B7" s="74" t="s">
        <v>81</v>
      </c>
      <c r="C7" s="170">
        <v>0.06</v>
      </c>
      <c r="D7" s="170">
        <f>C7</f>
        <v>0.06</v>
      </c>
      <c r="E7" s="169">
        <f>D7</f>
        <v>0.06</v>
      </c>
      <c r="G7" s="8" t="s">
        <v>57</v>
      </c>
      <c r="H7" s="159"/>
      <c r="I7" s="9"/>
      <c r="J7" s="9"/>
      <c r="K7" s="9"/>
      <c r="L7" s="9"/>
      <c r="M7" s="9"/>
      <c r="N7" s="9">
        <v>1</v>
      </c>
      <c r="O7" s="9"/>
      <c r="P7" s="9"/>
      <c r="Q7" s="9"/>
      <c r="R7" s="9"/>
      <c r="S7" s="9"/>
      <c r="T7" s="26">
        <v>2</v>
      </c>
    </row>
    <row r="8" spans="2:64" x14ac:dyDescent="0.3">
      <c r="B8" s="74" t="s">
        <v>71</v>
      </c>
      <c r="C8" s="171">
        <v>0.03</v>
      </c>
      <c r="D8" s="171">
        <f>C8</f>
        <v>0.03</v>
      </c>
      <c r="E8" s="169">
        <f>D8</f>
        <v>0.03</v>
      </c>
      <c r="G8" s="148"/>
      <c r="H8" s="23"/>
      <c r="I8" s="23"/>
      <c r="J8" s="23"/>
    </row>
    <row r="9" spans="2:64" x14ac:dyDescent="0.3">
      <c r="B9" s="74" t="s">
        <v>72</v>
      </c>
      <c r="C9" s="172">
        <f>SUM(D17:BL17)</f>
        <v>455967.40803999989</v>
      </c>
      <c r="D9" s="172">
        <f>SUM(D23:BL23)</f>
        <v>784515.55664000008</v>
      </c>
      <c r="E9" s="173">
        <f>SUM(D29:BM29)</f>
        <v>1176773.3349600001</v>
      </c>
    </row>
    <row r="10" spans="2:64" x14ac:dyDescent="0.3">
      <c r="B10" s="74" t="s">
        <v>77</v>
      </c>
      <c r="C10" s="174">
        <f>SUM(D21:BL21)/SUM(D17:BL17)</f>
        <v>0.43137215846257376</v>
      </c>
      <c r="D10" s="174">
        <f>SUM(D27:BK27)/SUM(D23:BL23)</f>
        <v>0.34515341347737649</v>
      </c>
      <c r="E10" s="175">
        <f>SUM(D33:BL33)/SUM(D29:BM29)</f>
        <v>0.33013120694105919</v>
      </c>
    </row>
    <row r="11" spans="2:64" x14ac:dyDescent="0.3">
      <c r="B11" s="74" t="s">
        <v>73</v>
      </c>
      <c r="C11" s="172">
        <f>SUM(D21:BL21)</f>
        <v>196691.64499479986</v>
      </c>
      <c r="D11" s="172">
        <f>SUM(D27:BL27)</f>
        <v>282528.53427680017</v>
      </c>
      <c r="E11" s="173">
        <f>SUM(D33:BM33)</f>
        <v>388489.60136640014</v>
      </c>
    </row>
    <row r="12" spans="2:64" x14ac:dyDescent="0.3">
      <c r="B12" s="176" t="s">
        <v>64</v>
      </c>
      <c r="C12" s="172">
        <f>NPV('Construction Supply Stores'!$F$6,D21:BL21)</f>
        <v>196691.64499479986</v>
      </c>
      <c r="D12" s="172">
        <f>NPV('Construction Supply Stores'!$F$6,D27:BL27)</f>
        <v>282528.53427680017</v>
      </c>
      <c r="E12" s="173">
        <f>NPV('Construction Supply Stores'!$F$6,E27:BM27)</f>
        <v>665128.53427679976</v>
      </c>
    </row>
    <row r="13" spans="2:64" ht="15" thickBot="1" x14ac:dyDescent="0.35">
      <c r="B13" s="177" t="s">
        <v>74</v>
      </c>
      <c r="C13" s="178">
        <f>IRR(D21:BL21)</f>
        <v>2.615566650374701E-2</v>
      </c>
      <c r="D13" s="178">
        <f>IRR(D27:BL27)</f>
        <v>1.9733658210593363E-2</v>
      </c>
      <c r="E13" s="179">
        <f>IRR(D33:BL33)</f>
        <v>1.8276771892148602E-2</v>
      </c>
    </row>
    <row r="14" spans="2:64" x14ac:dyDescent="0.3">
      <c r="B14" s="148"/>
      <c r="C14" s="23"/>
      <c r="D14" s="23"/>
      <c r="E14" s="23"/>
    </row>
    <row r="15" spans="2:64" ht="15" customHeight="1" thickBot="1" x14ac:dyDescent="0.35">
      <c r="B15" s="1"/>
      <c r="C15" s="1"/>
      <c r="D15" s="15"/>
      <c r="E15" s="15">
        <f>D15+1</f>
        <v>1</v>
      </c>
      <c r="F15" s="15">
        <f>E15+1</f>
        <v>2</v>
      </c>
      <c r="G15" s="15">
        <f t="shared" ref="G15:BL15" si="0">F15+1</f>
        <v>3</v>
      </c>
      <c r="H15" s="15">
        <f t="shared" si="0"/>
        <v>4</v>
      </c>
      <c r="I15" s="15">
        <f t="shared" si="0"/>
        <v>5</v>
      </c>
      <c r="J15" s="15">
        <f t="shared" si="0"/>
        <v>6</v>
      </c>
      <c r="K15" s="15">
        <f t="shared" si="0"/>
        <v>7</v>
      </c>
      <c r="L15" s="15">
        <f t="shared" si="0"/>
        <v>8</v>
      </c>
      <c r="M15" s="15">
        <f t="shared" si="0"/>
        <v>9</v>
      </c>
      <c r="N15" s="15">
        <f t="shared" si="0"/>
        <v>10</v>
      </c>
      <c r="O15" s="15">
        <f t="shared" si="0"/>
        <v>11</v>
      </c>
      <c r="P15" s="15">
        <f t="shared" si="0"/>
        <v>12</v>
      </c>
      <c r="Q15" s="15">
        <f t="shared" si="0"/>
        <v>13</v>
      </c>
      <c r="R15" s="15">
        <f t="shared" si="0"/>
        <v>14</v>
      </c>
      <c r="S15" s="15">
        <f t="shared" si="0"/>
        <v>15</v>
      </c>
      <c r="T15" s="15">
        <f t="shared" si="0"/>
        <v>16</v>
      </c>
      <c r="U15" s="15">
        <f t="shared" si="0"/>
        <v>17</v>
      </c>
      <c r="V15" s="15">
        <f t="shared" si="0"/>
        <v>18</v>
      </c>
      <c r="W15" s="15">
        <f t="shared" si="0"/>
        <v>19</v>
      </c>
      <c r="X15" s="15">
        <f t="shared" si="0"/>
        <v>20</v>
      </c>
      <c r="Y15" s="15">
        <f t="shared" si="0"/>
        <v>21</v>
      </c>
      <c r="Z15" s="15">
        <f t="shared" si="0"/>
        <v>22</v>
      </c>
      <c r="AA15" s="15">
        <f t="shared" si="0"/>
        <v>23</v>
      </c>
      <c r="AB15" s="15">
        <f t="shared" si="0"/>
        <v>24</v>
      </c>
      <c r="AC15" s="15">
        <f t="shared" si="0"/>
        <v>25</v>
      </c>
      <c r="AD15" s="15">
        <f t="shared" si="0"/>
        <v>26</v>
      </c>
      <c r="AE15" s="15">
        <f t="shared" si="0"/>
        <v>27</v>
      </c>
      <c r="AF15" s="15">
        <f t="shared" si="0"/>
        <v>28</v>
      </c>
      <c r="AG15" s="15">
        <f t="shared" si="0"/>
        <v>29</v>
      </c>
      <c r="AH15" s="15">
        <f t="shared" si="0"/>
        <v>30</v>
      </c>
      <c r="AI15" s="15">
        <f t="shared" si="0"/>
        <v>31</v>
      </c>
      <c r="AJ15" s="15">
        <f t="shared" si="0"/>
        <v>32</v>
      </c>
      <c r="AK15" s="15">
        <f t="shared" si="0"/>
        <v>33</v>
      </c>
      <c r="AL15" s="15">
        <f t="shared" si="0"/>
        <v>34</v>
      </c>
      <c r="AM15" s="15">
        <f t="shared" si="0"/>
        <v>35</v>
      </c>
      <c r="AN15" s="15">
        <f t="shared" si="0"/>
        <v>36</v>
      </c>
      <c r="AO15" s="15">
        <f t="shared" si="0"/>
        <v>37</v>
      </c>
      <c r="AP15" s="15">
        <f t="shared" si="0"/>
        <v>38</v>
      </c>
      <c r="AQ15" s="15">
        <f t="shared" si="0"/>
        <v>39</v>
      </c>
      <c r="AR15" s="15">
        <f t="shared" si="0"/>
        <v>40</v>
      </c>
      <c r="AS15" s="15">
        <f t="shared" si="0"/>
        <v>41</v>
      </c>
      <c r="AT15" s="15">
        <f t="shared" si="0"/>
        <v>42</v>
      </c>
      <c r="AU15" s="15">
        <f t="shared" si="0"/>
        <v>43</v>
      </c>
      <c r="AV15" s="15">
        <f t="shared" si="0"/>
        <v>44</v>
      </c>
      <c r="AW15" s="15">
        <f t="shared" si="0"/>
        <v>45</v>
      </c>
      <c r="AX15" s="15">
        <f t="shared" si="0"/>
        <v>46</v>
      </c>
      <c r="AY15" s="15">
        <f t="shared" si="0"/>
        <v>47</v>
      </c>
      <c r="AZ15" s="15">
        <f t="shared" si="0"/>
        <v>48</v>
      </c>
      <c r="BA15" s="15">
        <f t="shared" si="0"/>
        <v>49</v>
      </c>
      <c r="BB15" s="15">
        <f t="shared" si="0"/>
        <v>50</v>
      </c>
      <c r="BC15" s="15">
        <f t="shared" si="0"/>
        <v>51</v>
      </c>
      <c r="BD15" s="15">
        <f t="shared" si="0"/>
        <v>52</v>
      </c>
      <c r="BE15" s="15">
        <f t="shared" si="0"/>
        <v>53</v>
      </c>
      <c r="BF15" s="15">
        <f t="shared" si="0"/>
        <v>54</v>
      </c>
      <c r="BG15" s="15">
        <f t="shared" si="0"/>
        <v>55</v>
      </c>
      <c r="BH15" s="15">
        <f t="shared" si="0"/>
        <v>56</v>
      </c>
      <c r="BI15" s="15">
        <f t="shared" si="0"/>
        <v>57</v>
      </c>
      <c r="BJ15" s="15">
        <f t="shared" si="0"/>
        <v>58</v>
      </c>
      <c r="BK15" s="15">
        <f t="shared" si="0"/>
        <v>59</v>
      </c>
      <c r="BL15" s="15">
        <f t="shared" si="0"/>
        <v>60</v>
      </c>
    </row>
    <row r="16" spans="2:64" s="1" customFormat="1" ht="10.8" thickBot="1" x14ac:dyDescent="0.25">
      <c r="B16" s="34" t="str">
        <f>C1</f>
        <v>Small</v>
      </c>
      <c r="C16" s="35"/>
      <c r="D16" s="35" t="s">
        <v>10</v>
      </c>
      <c r="E16" s="35">
        <v>43831</v>
      </c>
      <c r="F16" s="35">
        <v>43862</v>
      </c>
      <c r="G16" s="35">
        <v>43891</v>
      </c>
      <c r="H16" s="35">
        <v>43922</v>
      </c>
      <c r="I16" s="35">
        <v>43952</v>
      </c>
      <c r="J16" s="35">
        <v>43983</v>
      </c>
      <c r="K16" s="35">
        <v>44013</v>
      </c>
      <c r="L16" s="35">
        <v>44044</v>
      </c>
      <c r="M16" s="35">
        <v>44075</v>
      </c>
      <c r="N16" s="35">
        <v>44105</v>
      </c>
      <c r="O16" s="35">
        <v>44136</v>
      </c>
      <c r="P16" s="35">
        <v>44166</v>
      </c>
      <c r="Q16" s="35">
        <v>44197</v>
      </c>
      <c r="R16" s="35">
        <v>44228</v>
      </c>
      <c r="S16" s="35">
        <v>44256</v>
      </c>
      <c r="T16" s="35">
        <v>44287</v>
      </c>
      <c r="U16" s="35">
        <v>44317</v>
      </c>
      <c r="V16" s="35">
        <v>44348</v>
      </c>
      <c r="W16" s="35">
        <v>44378</v>
      </c>
      <c r="X16" s="35">
        <v>44409</v>
      </c>
      <c r="Y16" s="35">
        <v>44440</v>
      </c>
      <c r="Z16" s="35">
        <v>44470</v>
      </c>
      <c r="AA16" s="35">
        <v>44501</v>
      </c>
      <c r="AB16" s="35">
        <v>44531</v>
      </c>
      <c r="AC16" s="35">
        <v>44562</v>
      </c>
      <c r="AD16" s="35">
        <v>44593</v>
      </c>
      <c r="AE16" s="35">
        <v>44621</v>
      </c>
      <c r="AF16" s="35">
        <v>44652</v>
      </c>
      <c r="AG16" s="35">
        <v>44682</v>
      </c>
      <c r="AH16" s="35">
        <v>44713</v>
      </c>
      <c r="AI16" s="35">
        <v>44743</v>
      </c>
      <c r="AJ16" s="35">
        <v>44774</v>
      </c>
      <c r="AK16" s="35">
        <v>44805</v>
      </c>
      <c r="AL16" s="35">
        <v>44835</v>
      </c>
      <c r="AM16" s="35">
        <v>44866</v>
      </c>
      <c r="AN16" s="35">
        <v>44896</v>
      </c>
      <c r="AO16" s="35">
        <v>44927</v>
      </c>
      <c r="AP16" s="35">
        <v>44958</v>
      </c>
      <c r="AQ16" s="35">
        <v>44986</v>
      </c>
      <c r="AR16" s="35">
        <v>45017</v>
      </c>
      <c r="AS16" s="35">
        <v>45047</v>
      </c>
      <c r="AT16" s="35">
        <v>45078</v>
      </c>
      <c r="AU16" s="35">
        <v>45108</v>
      </c>
      <c r="AV16" s="35">
        <v>45139</v>
      </c>
      <c r="AW16" s="35">
        <v>45170</v>
      </c>
      <c r="AX16" s="35">
        <v>45200</v>
      </c>
      <c r="AY16" s="35">
        <v>45231</v>
      </c>
      <c r="AZ16" s="35">
        <v>45261</v>
      </c>
      <c r="BA16" s="35">
        <v>45292</v>
      </c>
      <c r="BB16" s="35">
        <v>45323</v>
      </c>
      <c r="BC16" s="35">
        <v>45352</v>
      </c>
      <c r="BD16" s="35">
        <v>45383</v>
      </c>
      <c r="BE16" s="35">
        <v>45413</v>
      </c>
      <c r="BF16" s="35">
        <v>45444</v>
      </c>
      <c r="BG16" s="35">
        <v>45474</v>
      </c>
      <c r="BH16" s="35">
        <v>45505</v>
      </c>
      <c r="BI16" s="35">
        <v>45536</v>
      </c>
      <c r="BJ16" s="35">
        <v>45566</v>
      </c>
      <c r="BK16" s="35">
        <v>45597</v>
      </c>
      <c r="BL16" s="35">
        <v>45627</v>
      </c>
    </row>
    <row r="17" spans="2:64" s="1" customFormat="1" ht="10.199999999999999" x14ac:dyDescent="0.2">
      <c r="B17" s="2" t="s">
        <v>58</v>
      </c>
      <c r="C17" s="13"/>
      <c r="D17" s="62">
        <f>C3</f>
        <v>10000</v>
      </c>
      <c r="E17" s="3">
        <f>C4</f>
        <v>7000</v>
      </c>
      <c r="F17" s="3">
        <f>E17</f>
        <v>7000</v>
      </c>
      <c r="G17" s="3">
        <f t="shared" ref="G17:P17" si="1">F17</f>
        <v>7000</v>
      </c>
      <c r="H17" s="3">
        <f t="shared" si="1"/>
        <v>7000</v>
      </c>
      <c r="I17" s="3">
        <f t="shared" si="1"/>
        <v>7000</v>
      </c>
      <c r="J17" s="3">
        <f t="shared" si="1"/>
        <v>7000</v>
      </c>
      <c r="K17" s="3">
        <f t="shared" si="1"/>
        <v>7000</v>
      </c>
      <c r="L17" s="3">
        <f t="shared" si="1"/>
        <v>7000</v>
      </c>
      <c r="M17" s="3">
        <f t="shared" si="1"/>
        <v>7000</v>
      </c>
      <c r="N17" s="3">
        <f t="shared" si="1"/>
        <v>7000</v>
      </c>
      <c r="O17" s="3">
        <f t="shared" si="1"/>
        <v>7000</v>
      </c>
      <c r="P17" s="3">
        <f t="shared" si="1"/>
        <v>7000</v>
      </c>
      <c r="Q17" s="3">
        <f>P17*(1+$C$8)</f>
        <v>7210</v>
      </c>
      <c r="R17" s="3">
        <f>Q17</f>
        <v>7210</v>
      </c>
      <c r="S17" s="3">
        <f t="shared" ref="S17:BL17" si="2">R17</f>
        <v>7210</v>
      </c>
      <c r="T17" s="3">
        <f t="shared" si="2"/>
        <v>7210</v>
      </c>
      <c r="U17" s="3">
        <f t="shared" si="2"/>
        <v>7210</v>
      </c>
      <c r="V17" s="3">
        <f t="shared" si="2"/>
        <v>7210</v>
      </c>
      <c r="W17" s="3">
        <f t="shared" si="2"/>
        <v>7210</v>
      </c>
      <c r="X17" s="3">
        <f t="shared" si="2"/>
        <v>7210</v>
      </c>
      <c r="Y17" s="3">
        <f t="shared" si="2"/>
        <v>7210</v>
      </c>
      <c r="Z17" s="3">
        <f t="shared" si="2"/>
        <v>7210</v>
      </c>
      <c r="AA17" s="3">
        <f t="shared" si="2"/>
        <v>7210</v>
      </c>
      <c r="AB17" s="3">
        <f t="shared" si="2"/>
        <v>7210</v>
      </c>
      <c r="AC17" s="3">
        <f>AB17*(1+$C$8)</f>
        <v>7426.3</v>
      </c>
      <c r="AD17" s="3">
        <f t="shared" si="2"/>
        <v>7426.3</v>
      </c>
      <c r="AE17" s="3">
        <f t="shared" si="2"/>
        <v>7426.3</v>
      </c>
      <c r="AF17" s="3">
        <f t="shared" si="2"/>
        <v>7426.3</v>
      </c>
      <c r="AG17" s="3">
        <f t="shared" si="2"/>
        <v>7426.3</v>
      </c>
      <c r="AH17" s="3">
        <f t="shared" si="2"/>
        <v>7426.3</v>
      </c>
      <c r="AI17" s="3">
        <f t="shared" si="2"/>
        <v>7426.3</v>
      </c>
      <c r="AJ17" s="3">
        <f t="shared" si="2"/>
        <v>7426.3</v>
      </c>
      <c r="AK17" s="3">
        <f t="shared" si="2"/>
        <v>7426.3</v>
      </c>
      <c r="AL17" s="3">
        <f t="shared" si="2"/>
        <v>7426.3</v>
      </c>
      <c r="AM17" s="3">
        <f t="shared" si="2"/>
        <v>7426.3</v>
      </c>
      <c r="AN17" s="3">
        <f t="shared" si="2"/>
        <v>7426.3</v>
      </c>
      <c r="AO17" s="3">
        <f>AN17*(1+$C$8)</f>
        <v>7649.0889999999999</v>
      </c>
      <c r="AP17" s="3">
        <f t="shared" si="2"/>
        <v>7649.0889999999999</v>
      </c>
      <c r="AQ17" s="3">
        <f t="shared" si="2"/>
        <v>7649.0889999999999</v>
      </c>
      <c r="AR17" s="3">
        <f t="shared" si="2"/>
        <v>7649.0889999999999</v>
      </c>
      <c r="AS17" s="3">
        <f t="shared" si="2"/>
        <v>7649.0889999999999</v>
      </c>
      <c r="AT17" s="3">
        <f t="shared" si="2"/>
        <v>7649.0889999999999</v>
      </c>
      <c r="AU17" s="3">
        <f t="shared" si="2"/>
        <v>7649.0889999999999</v>
      </c>
      <c r="AV17" s="3">
        <f t="shared" si="2"/>
        <v>7649.0889999999999</v>
      </c>
      <c r="AW17" s="3">
        <f t="shared" si="2"/>
        <v>7649.0889999999999</v>
      </c>
      <c r="AX17" s="3">
        <f t="shared" si="2"/>
        <v>7649.0889999999999</v>
      </c>
      <c r="AY17" s="3">
        <f t="shared" si="2"/>
        <v>7649.0889999999999</v>
      </c>
      <c r="AZ17" s="3">
        <f t="shared" si="2"/>
        <v>7649.0889999999999</v>
      </c>
      <c r="BA17" s="3">
        <f>AZ17*(1+$C$8)</f>
        <v>7878.56167</v>
      </c>
      <c r="BB17" s="3">
        <f t="shared" si="2"/>
        <v>7878.56167</v>
      </c>
      <c r="BC17" s="3">
        <f t="shared" si="2"/>
        <v>7878.56167</v>
      </c>
      <c r="BD17" s="3">
        <f t="shared" si="2"/>
        <v>7878.56167</v>
      </c>
      <c r="BE17" s="3">
        <f t="shared" si="2"/>
        <v>7878.56167</v>
      </c>
      <c r="BF17" s="3">
        <f t="shared" si="2"/>
        <v>7878.56167</v>
      </c>
      <c r="BG17" s="3">
        <f t="shared" si="2"/>
        <v>7878.56167</v>
      </c>
      <c r="BH17" s="3">
        <f t="shared" si="2"/>
        <v>7878.56167</v>
      </c>
      <c r="BI17" s="3">
        <f t="shared" si="2"/>
        <v>7878.56167</v>
      </c>
      <c r="BJ17" s="3">
        <f t="shared" si="2"/>
        <v>7878.56167</v>
      </c>
      <c r="BK17" s="3">
        <f t="shared" si="2"/>
        <v>7878.56167</v>
      </c>
      <c r="BL17" s="4">
        <f t="shared" si="2"/>
        <v>7878.56167</v>
      </c>
    </row>
    <row r="18" spans="2:64" s="1" customFormat="1" ht="10.199999999999999" x14ac:dyDescent="0.2">
      <c r="B18" s="5" t="s">
        <v>59</v>
      </c>
      <c r="C18" s="11"/>
      <c r="D18" s="19">
        <f>-C2</f>
        <v>-200000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</row>
    <row r="19" spans="2:64" s="1" customFormat="1" ht="10.199999999999999" x14ac:dyDescent="0.2">
      <c r="B19" s="5" t="s">
        <v>60</v>
      </c>
      <c r="C19" s="61">
        <f>SUM(D19:BL19)/SUM(D17:BL17)</f>
        <v>-4.9999999999999996E-2</v>
      </c>
      <c r="D19" s="6">
        <f>D17*-C6</f>
        <v>-500</v>
      </c>
      <c r="E19" s="6">
        <f>E17*-C6</f>
        <v>-350</v>
      </c>
      <c r="F19" s="6">
        <f>-$C$6*F17</f>
        <v>-350</v>
      </c>
      <c r="G19" s="6">
        <f t="shared" ref="G19:BL19" si="3">-$C$6*G17</f>
        <v>-350</v>
      </c>
      <c r="H19" s="6">
        <f t="shared" si="3"/>
        <v>-350</v>
      </c>
      <c r="I19" s="6">
        <f t="shared" si="3"/>
        <v>-350</v>
      </c>
      <c r="J19" s="6">
        <f t="shared" si="3"/>
        <v>-350</v>
      </c>
      <c r="K19" s="6">
        <f t="shared" si="3"/>
        <v>-350</v>
      </c>
      <c r="L19" s="6">
        <f t="shared" si="3"/>
        <v>-350</v>
      </c>
      <c r="M19" s="6">
        <f t="shared" si="3"/>
        <v>-350</v>
      </c>
      <c r="N19" s="6">
        <f t="shared" si="3"/>
        <v>-350</v>
      </c>
      <c r="O19" s="6">
        <f t="shared" si="3"/>
        <v>-350</v>
      </c>
      <c r="P19" s="6">
        <f t="shared" si="3"/>
        <v>-350</v>
      </c>
      <c r="Q19" s="6">
        <f t="shared" si="3"/>
        <v>-360.5</v>
      </c>
      <c r="R19" s="6">
        <f t="shared" si="3"/>
        <v>-360.5</v>
      </c>
      <c r="S19" s="6">
        <f t="shared" si="3"/>
        <v>-360.5</v>
      </c>
      <c r="T19" s="6">
        <f t="shared" si="3"/>
        <v>-360.5</v>
      </c>
      <c r="U19" s="6">
        <f t="shared" si="3"/>
        <v>-360.5</v>
      </c>
      <c r="V19" s="6">
        <f t="shared" si="3"/>
        <v>-360.5</v>
      </c>
      <c r="W19" s="6">
        <f t="shared" si="3"/>
        <v>-360.5</v>
      </c>
      <c r="X19" s="6">
        <f t="shared" si="3"/>
        <v>-360.5</v>
      </c>
      <c r="Y19" s="6">
        <f t="shared" si="3"/>
        <v>-360.5</v>
      </c>
      <c r="Z19" s="6">
        <f t="shared" si="3"/>
        <v>-360.5</v>
      </c>
      <c r="AA19" s="6">
        <f t="shared" si="3"/>
        <v>-360.5</v>
      </c>
      <c r="AB19" s="6">
        <f t="shared" si="3"/>
        <v>-360.5</v>
      </c>
      <c r="AC19" s="6">
        <f t="shared" si="3"/>
        <v>-371.31500000000005</v>
      </c>
      <c r="AD19" s="6">
        <f t="shared" si="3"/>
        <v>-371.31500000000005</v>
      </c>
      <c r="AE19" s="6">
        <f t="shared" si="3"/>
        <v>-371.31500000000005</v>
      </c>
      <c r="AF19" s="6">
        <f t="shared" si="3"/>
        <v>-371.31500000000005</v>
      </c>
      <c r="AG19" s="6">
        <f t="shared" si="3"/>
        <v>-371.31500000000005</v>
      </c>
      <c r="AH19" s="6">
        <f t="shared" si="3"/>
        <v>-371.31500000000005</v>
      </c>
      <c r="AI19" s="6">
        <f t="shared" si="3"/>
        <v>-371.31500000000005</v>
      </c>
      <c r="AJ19" s="6">
        <f t="shared" si="3"/>
        <v>-371.31500000000005</v>
      </c>
      <c r="AK19" s="6">
        <f t="shared" si="3"/>
        <v>-371.31500000000005</v>
      </c>
      <c r="AL19" s="6">
        <f t="shared" si="3"/>
        <v>-371.31500000000005</v>
      </c>
      <c r="AM19" s="6">
        <f t="shared" si="3"/>
        <v>-371.31500000000005</v>
      </c>
      <c r="AN19" s="6">
        <f t="shared" si="3"/>
        <v>-371.31500000000005</v>
      </c>
      <c r="AO19" s="6">
        <f t="shared" si="3"/>
        <v>-382.45445000000001</v>
      </c>
      <c r="AP19" s="6">
        <f t="shared" si="3"/>
        <v>-382.45445000000001</v>
      </c>
      <c r="AQ19" s="6">
        <f t="shared" si="3"/>
        <v>-382.45445000000001</v>
      </c>
      <c r="AR19" s="6">
        <f t="shared" si="3"/>
        <v>-382.45445000000001</v>
      </c>
      <c r="AS19" s="6">
        <f t="shared" si="3"/>
        <v>-382.45445000000001</v>
      </c>
      <c r="AT19" s="6">
        <f t="shared" si="3"/>
        <v>-382.45445000000001</v>
      </c>
      <c r="AU19" s="6">
        <f t="shared" si="3"/>
        <v>-382.45445000000001</v>
      </c>
      <c r="AV19" s="6">
        <f t="shared" si="3"/>
        <v>-382.45445000000001</v>
      </c>
      <c r="AW19" s="6">
        <f t="shared" si="3"/>
        <v>-382.45445000000001</v>
      </c>
      <c r="AX19" s="6">
        <f t="shared" si="3"/>
        <v>-382.45445000000001</v>
      </c>
      <c r="AY19" s="6">
        <f t="shared" si="3"/>
        <v>-382.45445000000001</v>
      </c>
      <c r="AZ19" s="6">
        <f t="shared" si="3"/>
        <v>-382.45445000000001</v>
      </c>
      <c r="BA19" s="6">
        <f t="shared" si="3"/>
        <v>-393.92808350000001</v>
      </c>
      <c r="BB19" s="6">
        <f t="shared" si="3"/>
        <v>-393.92808350000001</v>
      </c>
      <c r="BC19" s="6">
        <f t="shared" si="3"/>
        <v>-393.92808350000001</v>
      </c>
      <c r="BD19" s="6">
        <f t="shared" si="3"/>
        <v>-393.92808350000001</v>
      </c>
      <c r="BE19" s="6">
        <f t="shared" si="3"/>
        <v>-393.92808350000001</v>
      </c>
      <c r="BF19" s="6">
        <f t="shared" si="3"/>
        <v>-393.92808350000001</v>
      </c>
      <c r="BG19" s="6">
        <f t="shared" si="3"/>
        <v>-393.92808350000001</v>
      </c>
      <c r="BH19" s="6">
        <f t="shared" si="3"/>
        <v>-393.92808350000001</v>
      </c>
      <c r="BI19" s="6">
        <f t="shared" si="3"/>
        <v>-393.92808350000001</v>
      </c>
      <c r="BJ19" s="6">
        <f t="shared" si="3"/>
        <v>-393.92808350000001</v>
      </c>
      <c r="BK19" s="6">
        <f t="shared" si="3"/>
        <v>-393.92808350000001</v>
      </c>
      <c r="BL19" s="6">
        <f t="shared" si="3"/>
        <v>-393.92808350000001</v>
      </c>
    </row>
    <row r="20" spans="2:64" s="1" customFormat="1" ht="10.199999999999999" x14ac:dyDescent="0.2">
      <c r="B20" s="12" t="s">
        <v>61</v>
      </c>
      <c r="C20" s="61">
        <f>SUM(D20:BL20)/SUM(D17:BL17)</f>
        <v>-0.08</v>
      </c>
      <c r="D20" s="6">
        <f>D17*-$C$5</f>
        <v>-800</v>
      </c>
      <c r="E20" s="6">
        <f>E17*-$C$5</f>
        <v>-560</v>
      </c>
      <c r="F20" s="6">
        <f t="shared" ref="F20:BL20" si="4">F17*-$C$5</f>
        <v>-560</v>
      </c>
      <c r="G20" s="6">
        <f t="shared" si="4"/>
        <v>-560</v>
      </c>
      <c r="H20" s="6">
        <f t="shared" si="4"/>
        <v>-560</v>
      </c>
      <c r="I20" s="6">
        <f t="shared" si="4"/>
        <v>-560</v>
      </c>
      <c r="J20" s="6">
        <f t="shared" si="4"/>
        <v>-560</v>
      </c>
      <c r="K20" s="6">
        <f t="shared" si="4"/>
        <v>-560</v>
      </c>
      <c r="L20" s="6">
        <f t="shared" si="4"/>
        <v>-560</v>
      </c>
      <c r="M20" s="6">
        <f t="shared" si="4"/>
        <v>-560</v>
      </c>
      <c r="N20" s="6">
        <f t="shared" si="4"/>
        <v>-560</v>
      </c>
      <c r="O20" s="6">
        <f t="shared" si="4"/>
        <v>-560</v>
      </c>
      <c r="P20" s="6">
        <f t="shared" si="4"/>
        <v>-560</v>
      </c>
      <c r="Q20" s="6">
        <f t="shared" si="4"/>
        <v>-576.80000000000007</v>
      </c>
      <c r="R20" s="6">
        <f t="shared" si="4"/>
        <v>-576.80000000000007</v>
      </c>
      <c r="S20" s="6">
        <f t="shared" si="4"/>
        <v>-576.80000000000007</v>
      </c>
      <c r="T20" s="6">
        <f t="shared" si="4"/>
        <v>-576.80000000000007</v>
      </c>
      <c r="U20" s="6">
        <f t="shared" si="4"/>
        <v>-576.80000000000007</v>
      </c>
      <c r="V20" s="6">
        <f t="shared" si="4"/>
        <v>-576.80000000000007</v>
      </c>
      <c r="W20" s="6">
        <f t="shared" si="4"/>
        <v>-576.80000000000007</v>
      </c>
      <c r="X20" s="6">
        <f t="shared" si="4"/>
        <v>-576.80000000000007</v>
      </c>
      <c r="Y20" s="6">
        <f t="shared" si="4"/>
        <v>-576.80000000000007</v>
      </c>
      <c r="Z20" s="6">
        <f t="shared" si="4"/>
        <v>-576.80000000000007</v>
      </c>
      <c r="AA20" s="6">
        <f t="shared" si="4"/>
        <v>-576.80000000000007</v>
      </c>
      <c r="AB20" s="6">
        <f t="shared" si="4"/>
        <v>-576.80000000000007</v>
      </c>
      <c r="AC20" s="6">
        <f t="shared" si="4"/>
        <v>-594.10400000000004</v>
      </c>
      <c r="AD20" s="6">
        <f t="shared" si="4"/>
        <v>-594.10400000000004</v>
      </c>
      <c r="AE20" s="6">
        <f t="shared" si="4"/>
        <v>-594.10400000000004</v>
      </c>
      <c r="AF20" s="6">
        <f t="shared" si="4"/>
        <v>-594.10400000000004</v>
      </c>
      <c r="AG20" s="6">
        <f t="shared" si="4"/>
        <v>-594.10400000000004</v>
      </c>
      <c r="AH20" s="6">
        <f t="shared" si="4"/>
        <v>-594.10400000000004</v>
      </c>
      <c r="AI20" s="6">
        <f t="shared" si="4"/>
        <v>-594.10400000000004</v>
      </c>
      <c r="AJ20" s="6">
        <f t="shared" si="4"/>
        <v>-594.10400000000004</v>
      </c>
      <c r="AK20" s="6">
        <f t="shared" si="4"/>
        <v>-594.10400000000004</v>
      </c>
      <c r="AL20" s="6">
        <f t="shared" si="4"/>
        <v>-594.10400000000004</v>
      </c>
      <c r="AM20" s="6">
        <f t="shared" si="4"/>
        <v>-594.10400000000004</v>
      </c>
      <c r="AN20" s="6">
        <f t="shared" si="4"/>
        <v>-594.10400000000004</v>
      </c>
      <c r="AO20" s="6">
        <f t="shared" si="4"/>
        <v>-611.92712000000006</v>
      </c>
      <c r="AP20" s="6">
        <f t="shared" si="4"/>
        <v>-611.92712000000006</v>
      </c>
      <c r="AQ20" s="6">
        <f t="shared" si="4"/>
        <v>-611.92712000000006</v>
      </c>
      <c r="AR20" s="6">
        <f t="shared" si="4"/>
        <v>-611.92712000000006</v>
      </c>
      <c r="AS20" s="6">
        <f t="shared" si="4"/>
        <v>-611.92712000000006</v>
      </c>
      <c r="AT20" s="6">
        <f t="shared" si="4"/>
        <v>-611.92712000000006</v>
      </c>
      <c r="AU20" s="6">
        <f t="shared" si="4"/>
        <v>-611.92712000000006</v>
      </c>
      <c r="AV20" s="6">
        <f t="shared" si="4"/>
        <v>-611.92712000000006</v>
      </c>
      <c r="AW20" s="6">
        <f t="shared" si="4"/>
        <v>-611.92712000000006</v>
      </c>
      <c r="AX20" s="6">
        <f t="shared" si="4"/>
        <v>-611.92712000000006</v>
      </c>
      <c r="AY20" s="6">
        <f t="shared" si="4"/>
        <v>-611.92712000000006</v>
      </c>
      <c r="AZ20" s="6">
        <f t="shared" si="4"/>
        <v>-611.92712000000006</v>
      </c>
      <c r="BA20" s="6">
        <f t="shared" si="4"/>
        <v>-630.28493360000004</v>
      </c>
      <c r="BB20" s="6">
        <f t="shared" si="4"/>
        <v>-630.28493360000004</v>
      </c>
      <c r="BC20" s="6">
        <f t="shared" si="4"/>
        <v>-630.28493360000004</v>
      </c>
      <c r="BD20" s="6">
        <f t="shared" si="4"/>
        <v>-630.28493360000004</v>
      </c>
      <c r="BE20" s="6">
        <f t="shared" si="4"/>
        <v>-630.28493360000004</v>
      </c>
      <c r="BF20" s="6">
        <f t="shared" si="4"/>
        <v>-630.28493360000004</v>
      </c>
      <c r="BG20" s="6">
        <f t="shared" si="4"/>
        <v>-630.28493360000004</v>
      </c>
      <c r="BH20" s="6">
        <f t="shared" si="4"/>
        <v>-630.28493360000004</v>
      </c>
      <c r="BI20" s="6">
        <f t="shared" si="4"/>
        <v>-630.28493360000004</v>
      </c>
      <c r="BJ20" s="6">
        <f t="shared" si="4"/>
        <v>-630.28493360000004</v>
      </c>
      <c r="BK20" s="6">
        <f t="shared" si="4"/>
        <v>-630.28493360000004</v>
      </c>
      <c r="BL20" s="6">
        <f t="shared" si="4"/>
        <v>-630.28493360000004</v>
      </c>
    </row>
    <row r="21" spans="2:64" s="1" customFormat="1" ht="10.8" thickBot="1" x14ac:dyDescent="0.25">
      <c r="B21" s="5" t="s">
        <v>62</v>
      </c>
      <c r="C21" s="11"/>
      <c r="D21" s="6">
        <f t="shared" ref="D21:BL21" si="5">SUM(D17:D20)</f>
        <v>-191300</v>
      </c>
      <c r="E21" s="6">
        <f t="shared" si="5"/>
        <v>6090</v>
      </c>
      <c r="F21" s="6">
        <f t="shared" si="5"/>
        <v>6090</v>
      </c>
      <c r="G21" s="6">
        <f t="shared" si="5"/>
        <v>6090</v>
      </c>
      <c r="H21" s="6">
        <f t="shared" si="5"/>
        <v>6090</v>
      </c>
      <c r="I21" s="6">
        <f t="shared" si="5"/>
        <v>6090</v>
      </c>
      <c r="J21" s="6">
        <f t="shared" si="5"/>
        <v>6090</v>
      </c>
      <c r="K21" s="6">
        <f t="shared" si="5"/>
        <v>6090</v>
      </c>
      <c r="L21" s="6">
        <f t="shared" si="5"/>
        <v>6090</v>
      </c>
      <c r="M21" s="6">
        <f t="shared" si="5"/>
        <v>6090</v>
      </c>
      <c r="N21" s="6">
        <f t="shared" si="5"/>
        <v>6090</v>
      </c>
      <c r="O21" s="6">
        <f t="shared" si="5"/>
        <v>6090</v>
      </c>
      <c r="P21" s="6">
        <f t="shared" si="5"/>
        <v>6090</v>
      </c>
      <c r="Q21" s="6">
        <f t="shared" si="5"/>
        <v>6272.7</v>
      </c>
      <c r="R21" s="6">
        <f t="shared" si="5"/>
        <v>6272.7</v>
      </c>
      <c r="S21" s="6">
        <f t="shared" si="5"/>
        <v>6272.7</v>
      </c>
      <c r="T21" s="6">
        <f t="shared" si="5"/>
        <v>6272.7</v>
      </c>
      <c r="U21" s="6">
        <f t="shared" si="5"/>
        <v>6272.7</v>
      </c>
      <c r="V21" s="6">
        <f t="shared" si="5"/>
        <v>6272.7</v>
      </c>
      <c r="W21" s="6">
        <f t="shared" si="5"/>
        <v>6272.7</v>
      </c>
      <c r="X21" s="6">
        <f t="shared" si="5"/>
        <v>6272.7</v>
      </c>
      <c r="Y21" s="6">
        <f t="shared" si="5"/>
        <v>6272.7</v>
      </c>
      <c r="Z21" s="6">
        <f t="shared" si="5"/>
        <v>6272.7</v>
      </c>
      <c r="AA21" s="6">
        <f t="shared" si="5"/>
        <v>6272.7</v>
      </c>
      <c r="AB21" s="6">
        <f t="shared" si="5"/>
        <v>6272.7</v>
      </c>
      <c r="AC21" s="6">
        <f t="shared" si="5"/>
        <v>6460.8810000000003</v>
      </c>
      <c r="AD21" s="6">
        <f t="shared" si="5"/>
        <v>6460.8810000000003</v>
      </c>
      <c r="AE21" s="6">
        <f t="shared" si="5"/>
        <v>6460.8810000000003</v>
      </c>
      <c r="AF21" s="6">
        <f t="shared" si="5"/>
        <v>6460.8810000000003</v>
      </c>
      <c r="AG21" s="6">
        <f t="shared" si="5"/>
        <v>6460.8810000000003</v>
      </c>
      <c r="AH21" s="6">
        <f t="shared" si="5"/>
        <v>6460.8810000000003</v>
      </c>
      <c r="AI21" s="6">
        <f t="shared" si="5"/>
        <v>6460.8810000000003</v>
      </c>
      <c r="AJ21" s="6">
        <f t="shared" si="5"/>
        <v>6460.8810000000003</v>
      </c>
      <c r="AK21" s="6">
        <f t="shared" si="5"/>
        <v>6460.8810000000003</v>
      </c>
      <c r="AL21" s="6">
        <f t="shared" si="5"/>
        <v>6460.8810000000003</v>
      </c>
      <c r="AM21" s="6">
        <f t="shared" si="5"/>
        <v>6460.8810000000003</v>
      </c>
      <c r="AN21" s="6">
        <f t="shared" si="5"/>
        <v>6460.8810000000003</v>
      </c>
      <c r="AO21" s="6">
        <f t="shared" si="5"/>
        <v>6654.7074299999995</v>
      </c>
      <c r="AP21" s="6">
        <f t="shared" si="5"/>
        <v>6654.7074299999995</v>
      </c>
      <c r="AQ21" s="6">
        <f t="shared" si="5"/>
        <v>6654.7074299999995</v>
      </c>
      <c r="AR21" s="6">
        <f t="shared" si="5"/>
        <v>6654.7074299999995</v>
      </c>
      <c r="AS21" s="6">
        <f t="shared" si="5"/>
        <v>6654.7074299999995</v>
      </c>
      <c r="AT21" s="6">
        <f t="shared" si="5"/>
        <v>6654.7074299999995</v>
      </c>
      <c r="AU21" s="6">
        <f t="shared" si="5"/>
        <v>6654.7074299999995</v>
      </c>
      <c r="AV21" s="6">
        <f t="shared" si="5"/>
        <v>6654.7074299999995</v>
      </c>
      <c r="AW21" s="6">
        <f t="shared" si="5"/>
        <v>6654.7074299999995</v>
      </c>
      <c r="AX21" s="6">
        <f t="shared" si="5"/>
        <v>6654.7074299999995</v>
      </c>
      <c r="AY21" s="6">
        <f t="shared" si="5"/>
        <v>6654.7074299999995</v>
      </c>
      <c r="AZ21" s="6">
        <f t="shared" si="5"/>
        <v>6654.7074299999995</v>
      </c>
      <c r="BA21" s="6">
        <f t="shared" si="5"/>
        <v>6854.3486529000002</v>
      </c>
      <c r="BB21" s="6">
        <f t="shared" si="5"/>
        <v>6854.3486529000002</v>
      </c>
      <c r="BC21" s="6">
        <f t="shared" si="5"/>
        <v>6854.3486529000002</v>
      </c>
      <c r="BD21" s="6">
        <f t="shared" si="5"/>
        <v>6854.3486529000002</v>
      </c>
      <c r="BE21" s="6">
        <f t="shared" si="5"/>
        <v>6854.3486529000002</v>
      </c>
      <c r="BF21" s="6">
        <f t="shared" si="5"/>
        <v>6854.3486529000002</v>
      </c>
      <c r="BG21" s="6">
        <f t="shared" si="5"/>
        <v>6854.3486529000002</v>
      </c>
      <c r="BH21" s="6">
        <f t="shared" si="5"/>
        <v>6854.3486529000002</v>
      </c>
      <c r="BI21" s="6">
        <f t="shared" si="5"/>
        <v>6854.3486529000002</v>
      </c>
      <c r="BJ21" s="6">
        <f t="shared" si="5"/>
        <v>6854.3486529000002</v>
      </c>
      <c r="BK21" s="6">
        <f t="shared" si="5"/>
        <v>6854.3486529000002</v>
      </c>
      <c r="BL21" s="7">
        <f t="shared" si="5"/>
        <v>6854.3486529000002</v>
      </c>
    </row>
    <row r="22" spans="2:64" s="1" customFormat="1" ht="10.8" thickBot="1" x14ac:dyDescent="0.25">
      <c r="B22" s="34" t="str">
        <f>D1</f>
        <v>Medium</v>
      </c>
      <c r="C22" s="35"/>
      <c r="D22" s="35" t="s">
        <v>10</v>
      </c>
      <c r="E22" s="35">
        <f t="shared" ref="E22:BL22" si="6">E16</f>
        <v>43831</v>
      </c>
      <c r="F22" s="35">
        <f t="shared" si="6"/>
        <v>43862</v>
      </c>
      <c r="G22" s="35">
        <f t="shared" si="6"/>
        <v>43891</v>
      </c>
      <c r="H22" s="35">
        <f t="shared" si="6"/>
        <v>43922</v>
      </c>
      <c r="I22" s="35">
        <f t="shared" si="6"/>
        <v>43952</v>
      </c>
      <c r="J22" s="35">
        <f t="shared" si="6"/>
        <v>43983</v>
      </c>
      <c r="K22" s="35">
        <f t="shared" si="6"/>
        <v>44013</v>
      </c>
      <c r="L22" s="35">
        <f t="shared" si="6"/>
        <v>44044</v>
      </c>
      <c r="M22" s="35">
        <f t="shared" si="6"/>
        <v>44075</v>
      </c>
      <c r="N22" s="35">
        <f t="shared" si="6"/>
        <v>44105</v>
      </c>
      <c r="O22" s="35">
        <f t="shared" si="6"/>
        <v>44136</v>
      </c>
      <c r="P22" s="35">
        <f t="shared" si="6"/>
        <v>44166</v>
      </c>
      <c r="Q22" s="35">
        <f t="shared" si="6"/>
        <v>44197</v>
      </c>
      <c r="R22" s="35">
        <f t="shared" si="6"/>
        <v>44228</v>
      </c>
      <c r="S22" s="35">
        <f t="shared" si="6"/>
        <v>44256</v>
      </c>
      <c r="T22" s="35">
        <f t="shared" si="6"/>
        <v>44287</v>
      </c>
      <c r="U22" s="35">
        <f t="shared" si="6"/>
        <v>44317</v>
      </c>
      <c r="V22" s="35">
        <f t="shared" si="6"/>
        <v>44348</v>
      </c>
      <c r="W22" s="35">
        <f t="shared" si="6"/>
        <v>44378</v>
      </c>
      <c r="X22" s="35">
        <f t="shared" si="6"/>
        <v>44409</v>
      </c>
      <c r="Y22" s="35">
        <f t="shared" si="6"/>
        <v>44440</v>
      </c>
      <c r="Z22" s="35">
        <f t="shared" si="6"/>
        <v>44470</v>
      </c>
      <c r="AA22" s="35">
        <f t="shared" si="6"/>
        <v>44501</v>
      </c>
      <c r="AB22" s="35">
        <f t="shared" si="6"/>
        <v>44531</v>
      </c>
      <c r="AC22" s="35">
        <f t="shared" si="6"/>
        <v>44562</v>
      </c>
      <c r="AD22" s="35">
        <f t="shared" si="6"/>
        <v>44593</v>
      </c>
      <c r="AE22" s="35">
        <f t="shared" si="6"/>
        <v>44621</v>
      </c>
      <c r="AF22" s="35">
        <f t="shared" si="6"/>
        <v>44652</v>
      </c>
      <c r="AG22" s="35">
        <f t="shared" si="6"/>
        <v>44682</v>
      </c>
      <c r="AH22" s="35">
        <f t="shared" si="6"/>
        <v>44713</v>
      </c>
      <c r="AI22" s="35">
        <f t="shared" si="6"/>
        <v>44743</v>
      </c>
      <c r="AJ22" s="35">
        <f t="shared" si="6"/>
        <v>44774</v>
      </c>
      <c r="AK22" s="35">
        <f t="shared" si="6"/>
        <v>44805</v>
      </c>
      <c r="AL22" s="35">
        <f t="shared" si="6"/>
        <v>44835</v>
      </c>
      <c r="AM22" s="35">
        <f t="shared" si="6"/>
        <v>44866</v>
      </c>
      <c r="AN22" s="35">
        <f t="shared" si="6"/>
        <v>44896</v>
      </c>
      <c r="AO22" s="35">
        <f t="shared" si="6"/>
        <v>44927</v>
      </c>
      <c r="AP22" s="35">
        <f t="shared" si="6"/>
        <v>44958</v>
      </c>
      <c r="AQ22" s="35">
        <f t="shared" si="6"/>
        <v>44986</v>
      </c>
      <c r="AR22" s="35">
        <f t="shared" si="6"/>
        <v>45017</v>
      </c>
      <c r="AS22" s="35">
        <f t="shared" si="6"/>
        <v>45047</v>
      </c>
      <c r="AT22" s="35">
        <f t="shared" si="6"/>
        <v>45078</v>
      </c>
      <c r="AU22" s="35">
        <f t="shared" si="6"/>
        <v>45108</v>
      </c>
      <c r="AV22" s="35">
        <f t="shared" si="6"/>
        <v>45139</v>
      </c>
      <c r="AW22" s="35">
        <f t="shared" si="6"/>
        <v>45170</v>
      </c>
      <c r="AX22" s="35">
        <f t="shared" si="6"/>
        <v>45200</v>
      </c>
      <c r="AY22" s="35">
        <f t="shared" si="6"/>
        <v>45231</v>
      </c>
      <c r="AZ22" s="35">
        <f t="shared" si="6"/>
        <v>45261</v>
      </c>
      <c r="BA22" s="35">
        <f t="shared" si="6"/>
        <v>45292</v>
      </c>
      <c r="BB22" s="35">
        <f t="shared" si="6"/>
        <v>45323</v>
      </c>
      <c r="BC22" s="35">
        <f t="shared" si="6"/>
        <v>45352</v>
      </c>
      <c r="BD22" s="35">
        <f t="shared" si="6"/>
        <v>45383</v>
      </c>
      <c r="BE22" s="35">
        <f t="shared" si="6"/>
        <v>45413</v>
      </c>
      <c r="BF22" s="35">
        <f t="shared" si="6"/>
        <v>45444</v>
      </c>
      <c r="BG22" s="35">
        <f t="shared" si="6"/>
        <v>45474</v>
      </c>
      <c r="BH22" s="35">
        <f t="shared" si="6"/>
        <v>45505</v>
      </c>
      <c r="BI22" s="35">
        <f t="shared" si="6"/>
        <v>45536</v>
      </c>
      <c r="BJ22" s="35">
        <f t="shared" si="6"/>
        <v>45566</v>
      </c>
      <c r="BK22" s="35">
        <f t="shared" si="6"/>
        <v>45597</v>
      </c>
      <c r="BL22" s="149">
        <f t="shared" si="6"/>
        <v>45627</v>
      </c>
    </row>
    <row r="23" spans="2:64" s="1" customFormat="1" ht="10.199999999999999" x14ac:dyDescent="0.2">
      <c r="B23" s="2" t="s">
        <v>58</v>
      </c>
      <c r="C23" s="13"/>
      <c r="D23" s="3">
        <f>D3</f>
        <v>20000</v>
      </c>
      <c r="E23" s="3">
        <f>D4</f>
        <v>12000</v>
      </c>
      <c r="F23" s="3">
        <f>E23</f>
        <v>12000</v>
      </c>
      <c r="G23" s="3">
        <f t="shared" ref="G23:P23" si="7">F23</f>
        <v>12000</v>
      </c>
      <c r="H23" s="3">
        <f t="shared" si="7"/>
        <v>12000</v>
      </c>
      <c r="I23" s="3">
        <f t="shared" si="7"/>
        <v>12000</v>
      </c>
      <c r="J23" s="3">
        <f t="shared" si="7"/>
        <v>12000</v>
      </c>
      <c r="K23" s="3">
        <f t="shared" si="7"/>
        <v>12000</v>
      </c>
      <c r="L23" s="3">
        <f t="shared" si="7"/>
        <v>12000</v>
      </c>
      <c r="M23" s="3">
        <f t="shared" si="7"/>
        <v>12000</v>
      </c>
      <c r="N23" s="3">
        <f t="shared" si="7"/>
        <v>12000</v>
      </c>
      <c r="O23" s="3">
        <f t="shared" si="7"/>
        <v>12000</v>
      </c>
      <c r="P23" s="3">
        <f t="shared" si="7"/>
        <v>12000</v>
      </c>
      <c r="Q23" s="3">
        <f>P23*(1+$C$8)</f>
        <v>12360</v>
      </c>
      <c r="R23" s="3">
        <f>Q23</f>
        <v>12360</v>
      </c>
      <c r="S23" s="3">
        <f t="shared" ref="S23:BL23" si="8">R23</f>
        <v>12360</v>
      </c>
      <c r="T23" s="3">
        <f t="shared" si="8"/>
        <v>12360</v>
      </c>
      <c r="U23" s="3">
        <f t="shared" si="8"/>
        <v>12360</v>
      </c>
      <c r="V23" s="3">
        <f t="shared" si="8"/>
        <v>12360</v>
      </c>
      <c r="W23" s="3">
        <f t="shared" si="8"/>
        <v>12360</v>
      </c>
      <c r="X23" s="3">
        <f t="shared" si="8"/>
        <v>12360</v>
      </c>
      <c r="Y23" s="3">
        <f t="shared" si="8"/>
        <v>12360</v>
      </c>
      <c r="Z23" s="3">
        <f t="shared" si="8"/>
        <v>12360</v>
      </c>
      <c r="AA23" s="3">
        <f t="shared" si="8"/>
        <v>12360</v>
      </c>
      <c r="AB23" s="3">
        <f t="shared" si="8"/>
        <v>12360</v>
      </c>
      <c r="AC23" s="3">
        <f>AB23*(1+$C$8)</f>
        <v>12730.800000000001</v>
      </c>
      <c r="AD23" s="3">
        <f t="shared" si="8"/>
        <v>12730.800000000001</v>
      </c>
      <c r="AE23" s="3">
        <f t="shared" si="8"/>
        <v>12730.800000000001</v>
      </c>
      <c r="AF23" s="3">
        <f t="shared" si="8"/>
        <v>12730.800000000001</v>
      </c>
      <c r="AG23" s="3">
        <f t="shared" si="8"/>
        <v>12730.800000000001</v>
      </c>
      <c r="AH23" s="3">
        <f t="shared" si="8"/>
        <v>12730.800000000001</v>
      </c>
      <c r="AI23" s="3">
        <f t="shared" si="8"/>
        <v>12730.800000000001</v>
      </c>
      <c r="AJ23" s="3">
        <f t="shared" si="8"/>
        <v>12730.800000000001</v>
      </c>
      <c r="AK23" s="3">
        <f t="shared" si="8"/>
        <v>12730.800000000001</v>
      </c>
      <c r="AL23" s="3">
        <f t="shared" si="8"/>
        <v>12730.800000000001</v>
      </c>
      <c r="AM23" s="3">
        <f t="shared" si="8"/>
        <v>12730.800000000001</v>
      </c>
      <c r="AN23" s="3">
        <f t="shared" si="8"/>
        <v>12730.800000000001</v>
      </c>
      <c r="AO23" s="3">
        <f>AN23*(1+$C$8)</f>
        <v>13112.724000000002</v>
      </c>
      <c r="AP23" s="3">
        <f t="shared" si="8"/>
        <v>13112.724000000002</v>
      </c>
      <c r="AQ23" s="3">
        <f t="shared" si="8"/>
        <v>13112.724000000002</v>
      </c>
      <c r="AR23" s="3">
        <f t="shared" si="8"/>
        <v>13112.724000000002</v>
      </c>
      <c r="AS23" s="3">
        <f t="shared" si="8"/>
        <v>13112.724000000002</v>
      </c>
      <c r="AT23" s="3">
        <f t="shared" si="8"/>
        <v>13112.724000000002</v>
      </c>
      <c r="AU23" s="3">
        <f t="shared" si="8"/>
        <v>13112.724000000002</v>
      </c>
      <c r="AV23" s="3">
        <f t="shared" si="8"/>
        <v>13112.724000000002</v>
      </c>
      <c r="AW23" s="3">
        <f t="shared" si="8"/>
        <v>13112.724000000002</v>
      </c>
      <c r="AX23" s="3">
        <f t="shared" si="8"/>
        <v>13112.724000000002</v>
      </c>
      <c r="AY23" s="3">
        <f t="shared" si="8"/>
        <v>13112.724000000002</v>
      </c>
      <c r="AZ23" s="3">
        <f t="shared" si="8"/>
        <v>13112.724000000002</v>
      </c>
      <c r="BA23" s="3">
        <f>AZ23*(1+$C$8)</f>
        <v>13506.105720000003</v>
      </c>
      <c r="BB23" s="3">
        <f t="shared" si="8"/>
        <v>13506.105720000003</v>
      </c>
      <c r="BC23" s="3">
        <f t="shared" si="8"/>
        <v>13506.105720000003</v>
      </c>
      <c r="BD23" s="3">
        <f t="shared" si="8"/>
        <v>13506.105720000003</v>
      </c>
      <c r="BE23" s="3">
        <f t="shared" si="8"/>
        <v>13506.105720000003</v>
      </c>
      <c r="BF23" s="3">
        <f t="shared" si="8"/>
        <v>13506.105720000003</v>
      </c>
      <c r="BG23" s="3">
        <f t="shared" si="8"/>
        <v>13506.105720000003</v>
      </c>
      <c r="BH23" s="3">
        <f t="shared" si="8"/>
        <v>13506.105720000003</v>
      </c>
      <c r="BI23" s="3">
        <f t="shared" si="8"/>
        <v>13506.105720000003</v>
      </c>
      <c r="BJ23" s="3">
        <f t="shared" si="8"/>
        <v>13506.105720000003</v>
      </c>
      <c r="BK23" s="3">
        <f t="shared" si="8"/>
        <v>13506.105720000003</v>
      </c>
      <c r="BL23" s="4">
        <f t="shared" si="8"/>
        <v>13506.105720000003</v>
      </c>
    </row>
    <row r="24" spans="2:64" s="1" customFormat="1" ht="10.199999999999999" x14ac:dyDescent="0.2">
      <c r="B24" s="5" t="s">
        <v>59</v>
      </c>
      <c r="C24" s="11"/>
      <c r="D24" s="6">
        <f>-D2</f>
        <v>-400000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</row>
    <row r="25" spans="2:64" s="1" customFormat="1" ht="10.199999999999999" x14ac:dyDescent="0.2">
      <c r="B25" s="5" t="s">
        <v>60</v>
      </c>
      <c r="C25" s="61">
        <f>SUM(D25:BL25)/SUM(D23:BL23)</f>
        <v>-5.0000000000000051E-2</v>
      </c>
      <c r="D25" s="6">
        <f>-D23*$D$6</f>
        <v>-1000</v>
      </c>
      <c r="E25" s="6">
        <f>-E23*$D$6</f>
        <v>-600</v>
      </c>
      <c r="F25" s="6">
        <f t="shared" ref="F25:BL25" si="9">-F23*$D$6</f>
        <v>-600</v>
      </c>
      <c r="G25" s="6">
        <f t="shared" si="9"/>
        <v>-600</v>
      </c>
      <c r="H25" s="6">
        <f t="shared" si="9"/>
        <v>-600</v>
      </c>
      <c r="I25" s="6">
        <f t="shared" si="9"/>
        <v>-600</v>
      </c>
      <c r="J25" s="6">
        <f t="shared" si="9"/>
        <v>-600</v>
      </c>
      <c r="K25" s="6">
        <f t="shared" si="9"/>
        <v>-600</v>
      </c>
      <c r="L25" s="6">
        <f t="shared" si="9"/>
        <v>-600</v>
      </c>
      <c r="M25" s="6">
        <f t="shared" si="9"/>
        <v>-600</v>
      </c>
      <c r="N25" s="6">
        <f t="shared" si="9"/>
        <v>-600</v>
      </c>
      <c r="O25" s="6">
        <f t="shared" si="9"/>
        <v>-600</v>
      </c>
      <c r="P25" s="6">
        <f t="shared" si="9"/>
        <v>-600</v>
      </c>
      <c r="Q25" s="6">
        <f t="shared" si="9"/>
        <v>-618</v>
      </c>
      <c r="R25" s="6">
        <f t="shared" si="9"/>
        <v>-618</v>
      </c>
      <c r="S25" s="6">
        <f t="shared" si="9"/>
        <v>-618</v>
      </c>
      <c r="T25" s="6">
        <f t="shared" si="9"/>
        <v>-618</v>
      </c>
      <c r="U25" s="6">
        <f t="shared" si="9"/>
        <v>-618</v>
      </c>
      <c r="V25" s="6">
        <f t="shared" si="9"/>
        <v>-618</v>
      </c>
      <c r="W25" s="6">
        <f t="shared" si="9"/>
        <v>-618</v>
      </c>
      <c r="X25" s="6">
        <f t="shared" si="9"/>
        <v>-618</v>
      </c>
      <c r="Y25" s="6">
        <f t="shared" si="9"/>
        <v>-618</v>
      </c>
      <c r="Z25" s="6">
        <f t="shared" si="9"/>
        <v>-618</v>
      </c>
      <c r="AA25" s="6">
        <f t="shared" si="9"/>
        <v>-618</v>
      </c>
      <c r="AB25" s="6">
        <f t="shared" si="9"/>
        <v>-618</v>
      </c>
      <c r="AC25" s="6">
        <f t="shared" si="9"/>
        <v>-636.54000000000008</v>
      </c>
      <c r="AD25" s="6">
        <f t="shared" si="9"/>
        <v>-636.54000000000008</v>
      </c>
      <c r="AE25" s="6">
        <f t="shared" si="9"/>
        <v>-636.54000000000008</v>
      </c>
      <c r="AF25" s="6">
        <f t="shared" si="9"/>
        <v>-636.54000000000008</v>
      </c>
      <c r="AG25" s="6">
        <f t="shared" si="9"/>
        <v>-636.54000000000008</v>
      </c>
      <c r="AH25" s="6">
        <f t="shared" si="9"/>
        <v>-636.54000000000008</v>
      </c>
      <c r="AI25" s="6">
        <f t="shared" si="9"/>
        <v>-636.54000000000008</v>
      </c>
      <c r="AJ25" s="6">
        <f t="shared" si="9"/>
        <v>-636.54000000000008</v>
      </c>
      <c r="AK25" s="6">
        <f t="shared" si="9"/>
        <v>-636.54000000000008</v>
      </c>
      <c r="AL25" s="6">
        <f t="shared" si="9"/>
        <v>-636.54000000000008</v>
      </c>
      <c r="AM25" s="6">
        <f t="shared" si="9"/>
        <v>-636.54000000000008</v>
      </c>
      <c r="AN25" s="6">
        <f t="shared" si="9"/>
        <v>-636.54000000000008</v>
      </c>
      <c r="AO25" s="6">
        <f t="shared" si="9"/>
        <v>-655.63620000000014</v>
      </c>
      <c r="AP25" s="6">
        <f t="shared" si="9"/>
        <v>-655.63620000000014</v>
      </c>
      <c r="AQ25" s="6">
        <f t="shared" si="9"/>
        <v>-655.63620000000014</v>
      </c>
      <c r="AR25" s="6">
        <f t="shared" si="9"/>
        <v>-655.63620000000014</v>
      </c>
      <c r="AS25" s="6">
        <f t="shared" si="9"/>
        <v>-655.63620000000014</v>
      </c>
      <c r="AT25" s="6">
        <f t="shared" si="9"/>
        <v>-655.63620000000014</v>
      </c>
      <c r="AU25" s="6">
        <f t="shared" si="9"/>
        <v>-655.63620000000014</v>
      </c>
      <c r="AV25" s="6">
        <f t="shared" si="9"/>
        <v>-655.63620000000014</v>
      </c>
      <c r="AW25" s="6">
        <f t="shared" si="9"/>
        <v>-655.63620000000014</v>
      </c>
      <c r="AX25" s="6">
        <f t="shared" si="9"/>
        <v>-655.63620000000014</v>
      </c>
      <c r="AY25" s="6">
        <f t="shared" si="9"/>
        <v>-655.63620000000014</v>
      </c>
      <c r="AZ25" s="6">
        <f t="shared" si="9"/>
        <v>-655.63620000000014</v>
      </c>
      <c r="BA25" s="6">
        <f t="shared" si="9"/>
        <v>-675.30528600000025</v>
      </c>
      <c r="BB25" s="6">
        <f t="shared" si="9"/>
        <v>-675.30528600000025</v>
      </c>
      <c r="BC25" s="6">
        <f t="shared" si="9"/>
        <v>-675.30528600000025</v>
      </c>
      <c r="BD25" s="6">
        <f t="shared" si="9"/>
        <v>-675.30528600000025</v>
      </c>
      <c r="BE25" s="6">
        <f t="shared" si="9"/>
        <v>-675.30528600000025</v>
      </c>
      <c r="BF25" s="6">
        <f t="shared" si="9"/>
        <v>-675.30528600000025</v>
      </c>
      <c r="BG25" s="6">
        <f t="shared" si="9"/>
        <v>-675.30528600000025</v>
      </c>
      <c r="BH25" s="6">
        <f t="shared" si="9"/>
        <v>-675.30528600000025</v>
      </c>
      <c r="BI25" s="6">
        <f t="shared" si="9"/>
        <v>-675.30528600000025</v>
      </c>
      <c r="BJ25" s="6">
        <f t="shared" si="9"/>
        <v>-675.30528600000025</v>
      </c>
      <c r="BK25" s="6">
        <f t="shared" si="9"/>
        <v>-675.30528600000025</v>
      </c>
      <c r="BL25" s="7">
        <f t="shared" si="9"/>
        <v>-675.30528600000025</v>
      </c>
    </row>
    <row r="26" spans="2:64" s="1" customFormat="1" ht="10.199999999999999" x14ac:dyDescent="0.2">
      <c r="B26" s="12" t="s">
        <v>61</v>
      </c>
      <c r="C26" s="61">
        <f>SUM(D26:BL26)/SUM(D23:BL23)</f>
        <v>-7.9999999999999905E-2</v>
      </c>
      <c r="D26" s="6">
        <f t="shared" ref="D26:BL26" si="10">-D23*$D$5</f>
        <v>-1600</v>
      </c>
      <c r="E26" s="6">
        <f>-E23*$D$5</f>
        <v>-960</v>
      </c>
      <c r="F26" s="6">
        <f t="shared" si="10"/>
        <v>-960</v>
      </c>
      <c r="G26" s="6">
        <f t="shared" si="10"/>
        <v>-960</v>
      </c>
      <c r="H26" s="6">
        <f t="shared" si="10"/>
        <v>-960</v>
      </c>
      <c r="I26" s="6">
        <f t="shared" si="10"/>
        <v>-960</v>
      </c>
      <c r="J26" s="6">
        <f t="shared" si="10"/>
        <v>-960</v>
      </c>
      <c r="K26" s="6">
        <f t="shared" si="10"/>
        <v>-960</v>
      </c>
      <c r="L26" s="6">
        <f t="shared" si="10"/>
        <v>-960</v>
      </c>
      <c r="M26" s="6">
        <f t="shared" si="10"/>
        <v>-960</v>
      </c>
      <c r="N26" s="6">
        <f t="shared" si="10"/>
        <v>-960</v>
      </c>
      <c r="O26" s="6">
        <f t="shared" si="10"/>
        <v>-960</v>
      </c>
      <c r="P26" s="6">
        <f t="shared" si="10"/>
        <v>-960</v>
      </c>
      <c r="Q26" s="6">
        <f t="shared" si="10"/>
        <v>-988.80000000000007</v>
      </c>
      <c r="R26" s="6">
        <f t="shared" si="10"/>
        <v>-988.80000000000007</v>
      </c>
      <c r="S26" s="6">
        <f t="shared" si="10"/>
        <v>-988.80000000000007</v>
      </c>
      <c r="T26" s="6">
        <f t="shared" si="10"/>
        <v>-988.80000000000007</v>
      </c>
      <c r="U26" s="6">
        <f t="shared" si="10"/>
        <v>-988.80000000000007</v>
      </c>
      <c r="V26" s="6">
        <f t="shared" si="10"/>
        <v>-988.80000000000007</v>
      </c>
      <c r="W26" s="6">
        <f t="shared" si="10"/>
        <v>-988.80000000000007</v>
      </c>
      <c r="X26" s="6">
        <f t="shared" si="10"/>
        <v>-988.80000000000007</v>
      </c>
      <c r="Y26" s="6">
        <f t="shared" si="10"/>
        <v>-988.80000000000007</v>
      </c>
      <c r="Z26" s="6">
        <f t="shared" si="10"/>
        <v>-988.80000000000007</v>
      </c>
      <c r="AA26" s="6">
        <f t="shared" si="10"/>
        <v>-988.80000000000007</v>
      </c>
      <c r="AB26" s="6">
        <f t="shared" si="10"/>
        <v>-988.80000000000007</v>
      </c>
      <c r="AC26" s="6">
        <f t="shared" si="10"/>
        <v>-1018.4640000000001</v>
      </c>
      <c r="AD26" s="6">
        <f t="shared" si="10"/>
        <v>-1018.4640000000001</v>
      </c>
      <c r="AE26" s="6">
        <f t="shared" si="10"/>
        <v>-1018.4640000000001</v>
      </c>
      <c r="AF26" s="6">
        <f t="shared" si="10"/>
        <v>-1018.4640000000001</v>
      </c>
      <c r="AG26" s="6">
        <f t="shared" si="10"/>
        <v>-1018.4640000000001</v>
      </c>
      <c r="AH26" s="6">
        <f t="shared" si="10"/>
        <v>-1018.4640000000001</v>
      </c>
      <c r="AI26" s="6">
        <f t="shared" si="10"/>
        <v>-1018.4640000000001</v>
      </c>
      <c r="AJ26" s="6">
        <f t="shared" si="10"/>
        <v>-1018.4640000000001</v>
      </c>
      <c r="AK26" s="6">
        <f t="shared" si="10"/>
        <v>-1018.4640000000001</v>
      </c>
      <c r="AL26" s="6">
        <f t="shared" si="10"/>
        <v>-1018.4640000000001</v>
      </c>
      <c r="AM26" s="6">
        <f t="shared" si="10"/>
        <v>-1018.4640000000001</v>
      </c>
      <c r="AN26" s="6">
        <f t="shared" si="10"/>
        <v>-1018.4640000000001</v>
      </c>
      <c r="AO26" s="6">
        <f t="shared" si="10"/>
        <v>-1049.0179200000002</v>
      </c>
      <c r="AP26" s="6">
        <f t="shared" si="10"/>
        <v>-1049.0179200000002</v>
      </c>
      <c r="AQ26" s="6">
        <f t="shared" si="10"/>
        <v>-1049.0179200000002</v>
      </c>
      <c r="AR26" s="6">
        <f t="shared" si="10"/>
        <v>-1049.0179200000002</v>
      </c>
      <c r="AS26" s="6">
        <f t="shared" si="10"/>
        <v>-1049.0179200000002</v>
      </c>
      <c r="AT26" s="6">
        <f t="shared" si="10"/>
        <v>-1049.0179200000002</v>
      </c>
      <c r="AU26" s="6">
        <f t="shared" si="10"/>
        <v>-1049.0179200000002</v>
      </c>
      <c r="AV26" s="6">
        <f t="shared" si="10"/>
        <v>-1049.0179200000002</v>
      </c>
      <c r="AW26" s="6">
        <f t="shared" si="10"/>
        <v>-1049.0179200000002</v>
      </c>
      <c r="AX26" s="6">
        <f t="shared" si="10"/>
        <v>-1049.0179200000002</v>
      </c>
      <c r="AY26" s="6">
        <f t="shared" si="10"/>
        <v>-1049.0179200000002</v>
      </c>
      <c r="AZ26" s="6">
        <f t="shared" si="10"/>
        <v>-1049.0179200000002</v>
      </c>
      <c r="BA26" s="6">
        <f t="shared" si="10"/>
        <v>-1080.4884576000002</v>
      </c>
      <c r="BB26" s="6">
        <f t="shared" si="10"/>
        <v>-1080.4884576000002</v>
      </c>
      <c r="BC26" s="6">
        <f t="shared" si="10"/>
        <v>-1080.4884576000002</v>
      </c>
      <c r="BD26" s="6">
        <f t="shared" si="10"/>
        <v>-1080.4884576000002</v>
      </c>
      <c r="BE26" s="6">
        <f t="shared" si="10"/>
        <v>-1080.4884576000002</v>
      </c>
      <c r="BF26" s="6">
        <f t="shared" si="10"/>
        <v>-1080.4884576000002</v>
      </c>
      <c r="BG26" s="6">
        <f t="shared" si="10"/>
        <v>-1080.4884576000002</v>
      </c>
      <c r="BH26" s="6">
        <f t="shared" si="10"/>
        <v>-1080.4884576000002</v>
      </c>
      <c r="BI26" s="6">
        <f t="shared" si="10"/>
        <v>-1080.4884576000002</v>
      </c>
      <c r="BJ26" s="6">
        <f t="shared" si="10"/>
        <v>-1080.4884576000002</v>
      </c>
      <c r="BK26" s="6">
        <f t="shared" si="10"/>
        <v>-1080.4884576000002</v>
      </c>
      <c r="BL26" s="7">
        <f t="shared" si="10"/>
        <v>-1080.4884576000002</v>
      </c>
    </row>
    <row r="27" spans="2:64" s="1" customFormat="1" ht="10.8" thickBot="1" x14ac:dyDescent="0.25">
      <c r="B27" s="5" t="s">
        <v>62</v>
      </c>
      <c r="C27" s="72"/>
      <c r="D27" s="9">
        <f t="shared" ref="D27:BL27" si="11">SUM(D23:D26)</f>
        <v>-382600</v>
      </c>
      <c r="E27" s="9">
        <f t="shared" si="11"/>
        <v>10440</v>
      </c>
      <c r="F27" s="9">
        <f t="shared" si="11"/>
        <v>10440</v>
      </c>
      <c r="G27" s="9">
        <f t="shared" si="11"/>
        <v>10440</v>
      </c>
      <c r="H27" s="9">
        <f t="shared" si="11"/>
        <v>10440</v>
      </c>
      <c r="I27" s="9">
        <f t="shared" si="11"/>
        <v>10440</v>
      </c>
      <c r="J27" s="9">
        <f t="shared" si="11"/>
        <v>10440</v>
      </c>
      <c r="K27" s="9">
        <f t="shared" si="11"/>
        <v>10440</v>
      </c>
      <c r="L27" s="9">
        <f t="shared" si="11"/>
        <v>10440</v>
      </c>
      <c r="M27" s="9">
        <f t="shared" si="11"/>
        <v>10440</v>
      </c>
      <c r="N27" s="9">
        <f t="shared" si="11"/>
        <v>10440</v>
      </c>
      <c r="O27" s="9">
        <f t="shared" si="11"/>
        <v>10440</v>
      </c>
      <c r="P27" s="9">
        <f t="shared" si="11"/>
        <v>10440</v>
      </c>
      <c r="Q27" s="9">
        <f t="shared" si="11"/>
        <v>10753.2</v>
      </c>
      <c r="R27" s="9">
        <f t="shared" si="11"/>
        <v>10753.2</v>
      </c>
      <c r="S27" s="9">
        <f t="shared" si="11"/>
        <v>10753.2</v>
      </c>
      <c r="T27" s="9">
        <f t="shared" si="11"/>
        <v>10753.2</v>
      </c>
      <c r="U27" s="9">
        <f t="shared" si="11"/>
        <v>10753.2</v>
      </c>
      <c r="V27" s="9">
        <f t="shared" si="11"/>
        <v>10753.2</v>
      </c>
      <c r="W27" s="9">
        <f t="shared" si="11"/>
        <v>10753.2</v>
      </c>
      <c r="X27" s="9">
        <f t="shared" si="11"/>
        <v>10753.2</v>
      </c>
      <c r="Y27" s="9">
        <f t="shared" si="11"/>
        <v>10753.2</v>
      </c>
      <c r="Z27" s="9">
        <f t="shared" si="11"/>
        <v>10753.2</v>
      </c>
      <c r="AA27" s="9">
        <f t="shared" si="11"/>
        <v>10753.2</v>
      </c>
      <c r="AB27" s="9">
        <f t="shared" si="11"/>
        <v>10753.2</v>
      </c>
      <c r="AC27" s="9">
        <f t="shared" si="11"/>
        <v>11075.796</v>
      </c>
      <c r="AD27" s="9">
        <f t="shared" si="11"/>
        <v>11075.796</v>
      </c>
      <c r="AE27" s="9">
        <f t="shared" si="11"/>
        <v>11075.796</v>
      </c>
      <c r="AF27" s="9">
        <f t="shared" si="11"/>
        <v>11075.796</v>
      </c>
      <c r="AG27" s="9">
        <f t="shared" si="11"/>
        <v>11075.796</v>
      </c>
      <c r="AH27" s="9">
        <f t="shared" si="11"/>
        <v>11075.796</v>
      </c>
      <c r="AI27" s="9">
        <f t="shared" si="11"/>
        <v>11075.796</v>
      </c>
      <c r="AJ27" s="9">
        <f t="shared" si="11"/>
        <v>11075.796</v>
      </c>
      <c r="AK27" s="9">
        <f t="shared" si="11"/>
        <v>11075.796</v>
      </c>
      <c r="AL27" s="9">
        <f t="shared" si="11"/>
        <v>11075.796</v>
      </c>
      <c r="AM27" s="9">
        <f t="shared" si="11"/>
        <v>11075.796</v>
      </c>
      <c r="AN27" s="9">
        <f t="shared" si="11"/>
        <v>11075.796</v>
      </c>
      <c r="AO27" s="9">
        <f t="shared" si="11"/>
        <v>11408.069880000001</v>
      </c>
      <c r="AP27" s="9">
        <f t="shared" si="11"/>
        <v>11408.069880000001</v>
      </c>
      <c r="AQ27" s="9">
        <f t="shared" si="11"/>
        <v>11408.069880000001</v>
      </c>
      <c r="AR27" s="9">
        <f t="shared" si="11"/>
        <v>11408.069880000001</v>
      </c>
      <c r="AS27" s="9">
        <f t="shared" si="11"/>
        <v>11408.069880000001</v>
      </c>
      <c r="AT27" s="9">
        <f t="shared" si="11"/>
        <v>11408.069880000001</v>
      </c>
      <c r="AU27" s="9">
        <f t="shared" si="11"/>
        <v>11408.069880000001</v>
      </c>
      <c r="AV27" s="9">
        <f t="shared" si="11"/>
        <v>11408.069880000001</v>
      </c>
      <c r="AW27" s="9">
        <f t="shared" si="11"/>
        <v>11408.069880000001</v>
      </c>
      <c r="AX27" s="9">
        <f t="shared" si="11"/>
        <v>11408.069880000001</v>
      </c>
      <c r="AY27" s="9">
        <f t="shared" si="11"/>
        <v>11408.069880000001</v>
      </c>
      <c r="AZ27" s="9">
        <f t="shared" si="11"/>
        <v>11408.069880000001</v>
      </c>
      <c r="BA27" s="9">
        <f t="shared" si="11"/>
        <v>11750.311976400002</v>
      </c>
      <c r="BB27" s="9">
        <f t="shared" si="11"/>
        <v>11750.311976400002</v>
      </c>
      <c r="BC27" s="9">
        <f t="shared" si="11"/>
        <v>11750.311976400002</v>
      </c>
      <c r="BD27" s="9">
        <f t="shared" si="11"/>
        <v>11750.311976400002</v>
      </c>
      <c r="BE27" s="9">
        <f t="shared" si="11"/>
        <v>11750.311976400002</v>
      </c>
      <c r="BF27" s="9">
        <f t="shared" si="11"/>
        <v>11750.311976400002</v>
      </c>
      <c r="BG27" s="9">
        <f t="shared" si="11"/>
        <v>11750.311976400002</v>
      </c>
      <c r="BH27" s="9">
        <f t="shared" si="11"/>
        <v>11750.311976400002</v>
      </c>
      <c r="BI27" s="9">
        <f t="shared" si="11"/>
        <v>11750.311976400002</v>
      </c>
      <c r="BJ27" s="9">
        <f t="shared" si="11"/>
        <v>11750.311976400002</v>
      </c>
      <c r="BK27" s="9">
        <f t="shared" si="11"/>
        <v>11750.311976400002</v>
      </c>
      <c r="BL27" s="10">
        <f t="shared" si="11"/>
        <v>11750.311976400002</v>
      </c>
    </row>
    <row r="28" spans="2:64" s="1" customFormat="1" ht="10.8" thickBot="1" x14ac:dyDescent="0.25">
      <c r="B28" s="34" t="str">
        <f>E1</f>
        <v>Large</v>
      </c>
      <c r="C28" s="35"/>
      <c r="D28" s="35" t="s">
        <v>10</v>
      </c>
      <c r="E28" s="35">
        <v>43831</v>
      </c>
      <c r="F28" s="35">
        <f>F22</f>
        <v>43862</v>
      </c>
      <c r="G28" s="35">
        <f t="shared" ref="G28:BL28" si="12">G22</f>
        <v>43891</v>
      </c>
      <c r="H28" s="35">
        <f t="shared" si="12"/>
        <v>43922</v>
      </c>
      <c r="I28" s="35">
        <f t="shared" si="12"/>
        <v>43952</v>
      </c>
      <c r="J28" s="35">
        <f t="shared" si="12"/>
        <v>43983</v>
      </c>
      <c r="K28" s="35">
        <f t="shared" si="12"/>
        <v>44013</v>
      </c>
      <c r="L28" s="35">
        <f t="shared" si="12"/>
        <v>44044</v>
      </c>
      <c r="M28" s="35">
        <f t="shared" si="12"/>
        <v>44075</v>
      </c>
      <c r="N28" s="35">
        <f t="shared" si="12"/>
        <v>44105</v>
      </c>
      <c r="O28" s="35">
        <f t="shared" si="12"/>
        <v>44136</v>
      </c>
      <c r="P28" s="35">
        <f t="shared" si="12"/>
        <v>44166</v>
      </c>
      <c r="Q28" s="35">
        <f t="shared" si="12"/>
        <v>44197</v>
      </c>
      <c r="R28" s="35">
        <f t="shared" si="12"/>
        <v>44228</v>
      </c>
      <c r="S28" s="35">
        <f t="shared" si="12"/>
        <v>44256</v>
      </c>
      <c r="T28" s="35">
        <f t="shared" si="12"/>
        <v>44287</v>
      </c>
      <c r="U28" s="35">
        <f t="shared" si="12"/>
        <v>44317</v>
      </c>
      <c r="V28" s="35">
        <f t="shared" si="12"/>
        <v>44348</v>
      </c>
      <c r="W28" s="35">
        <f t="shared" si="12"/>
        <v>44378</v>
      </c>
      <c r="X28" s="35">
        <f t="shared" si="12"/>
        <v>44409</v>
      </c>
      <c r="Y28" s="35">
        <f t="shared" si="12"/>
        <v>44440</v>
      </c>
      <c r="Z28" s="35">
        <f t="shared" si="12"/>
        <v>44470</v>
      </c>
      <c r="AA28" s="35">
        <f t="shared" si="12"/>
        <v>44501</v>
      </c>
      <c r="AB28" s="35">
        <f t="shared" si="12"/>
        <v>44531</v>
      </c>
      <c r="AC28" s="35">
        <f t="shared" si="12"/>
        <v>44562</v>
      </c>
      <c r="AD28" s="35">
        <f t="shared" si="12"/>
        <v>44593</v>
      </c>
      <c r="AE28" s="35">
        <f t="shared" si="12"/>
        <v>44621</v>
      </c>
      <c r="AF28" s="35">
        <f t="shared" si="12"/>
        <v>44652</v>
      </c>
      <c r="AG28" s="35">
        <f t="shared" si="12"/>
        <v>44682</v>
      </c>
      <c r="AH28" s="35">
        <f t="shared" si="12"/>
        <v>44713</v>
      </c>
      <c r="AI28" s="35">
        <f t="shared" si="12"/>
        <v>44743</v>
      </c>
      <c r="AJ28" s="35">
        <f t="shared" si="12"/>
        <v>44774</v>
      </c>
      <c r="AK28" s="35">
        <f t="shared" si="12"/>
        <v>44805</v>
      </c>
      <c r="AL28" s="35">
        <f t="shared" si="12"/>
        <v>44835</v>
      </c>
      <c r="AM28" s="35">
        <f t="shared" si="12"/>
        <v>44866</v>
      </c>
      <c r="AN28" s="35">
        <f t="shared" si="12"/>
        <v>44896</v>
      </c>
      <c r="AO28" s="35">
        <f t="shared" si="12"/>
        <v>44927</v>
      </c>
      <c r="AP28" s="35">
        <f t="shared" si="12"/>
        <v>44958</v>
      </c>
      <c r="AQ28" s="35">
        <f t="shared" si="12"/>
        <v>44986</v>
      </c>
      <c r="AR28" s="35">
        <f t="shared" si="12"/>
        <v>45017</v>
      </c>
      <c r="AS28" s="35">
        <f t="shared" si="12"/>
        <v>45047</v>
      </c>
      <c r="AT28" s="35">
        <f t="shared" si="12"/>
        <v>45078</v>
      </c>
      <c r="AU28" s="35">
        <f t="shared" si="12"/>
        <v>45108</v>
      </c>
      <c r="AV28" s="35">
        <f t="shared" si="12"/>
        <v>45139</v>
      </c>
      <c r="AW28" s="35">
        <f t="shared" si="12"/>
        <v>45170</v>
      </c>
      <c r="AX28" s="35">
        <f t="shared" si="12"/>
        <v>45200</v>
      </c>
      <c r="AY28" s="35">
        <f t="shared" si="12"/>
        <v>45231</v>
      </c>
      <c r="AZ28" s="35">
        <f t="shared" si="12"/>
        <v>45261</v>
      </c>
      <c r="BA28" s="35">
        <f t="shared" si="12"/>
        <v>45292</v>
      </c>
      <c r="BB28" s="35">
        <f t="shared" si="12"/>
        <v>45323</v>
      </c>
      <c r="BC28" s="35">
        <f t="shared" si="12"/>
        <v>45352</v>
      </c>
      <c r="BD28" s="35">
        <f t="shared" si="12"/>
        <v>45383</v>
      </c>
      <c r="BE28" s="35">
        <f t="shared" si="12"/>
        <v>45413</v>
      </c>
      <c r="BF28" s="35">
        <f t="shared" si="12"/>
        <v>45444</v>
      </c>
      <c r="BG28" s="35">
        <f t="shared" si="12"/>
        <v>45474</v>
      </c>
      <c r="BH28" s="35">
        <f t="shared" si="12"/>
        <v>45505</v>
      </c>
      <c r="BI28" s="35">
        <f t="shared" si="12"/>
        <v>45536</v>
      </c>
      <c r="BJ28" s="35">
        <f t="shared" si="12"/>
        <v>45566</v>
      </c>
      <c r="BK28" s="35">
        <f t="shared" si="12"/>
        <v>45597</v>
      </c>
      <c r="BL28" s="149">
        <f t="shared" si="12"/>
        <v>45627</v>
      </c>
    </row>
    <row r="29" spans="2:64" s="1" customFormat="1" ht="10.199999999999999" x14ac:dyDescent="0.2">
      <c r="B29" s="2" t="s">
        <v>58</v>
      </c>
      <c r="C29" s="13"/>
      <c r="D29" s="62">
        <f>E3</f>
        <v>30000</v>
      </c>
      <c r="E29" s="3">
        <f>E4</f>
        <v>18000</v>
      </c>
      <c r="F29" s="3">
        <f>E29</f>
        <v>18000</v>
      </c>
      <c r="G29" s="3">
        <f t="shared" ref="G29" si="13">F29</f>
        <v>18000</v>
      </c>
      <c r="H29" s="3">
        <f t="shared" ref="H29" si="14">G29</f>
        <v>18000</v>
      </c>
      <c r="I29" s="3">
        <f t="shared" ref="I29" si="15">H29</f>
        <v>18000</v>
      </c>
      <c r="J29" s="3">
        <f t="shared" ref="J29" si="16">I29</f>
        <v>18000</v>
      </c>
      <c r="K29" s="3">
        <f t="shared" ref="K29" si="17">J29</f>
        <v>18000</v>
      </c>
      <c r="L29" s="3">
        <f t="shared" ref="L29" si="18">K29</f>
        <v>18000</v>
      </c>
      <c r="M29" s="3">
        <f t="shared" ref="M29" si="19">L29</f>
        <v>18000</v>
      </c>
      <c r="N29" s="3">
        <f t="shared" ref="N29" si="20">M29</f>
        <v>18000</v>
      </c>
      <c r="O29" s="3">
        <f t="shared" ref="O29" si="21">N29</f>
        <v>18000</v>
      </c>
      <c r="P29" s="3">
        <f t="shared" ref="P29" si="22">O29</f>
        <v>18000</v>
      </c>
      <c r="Q29" s="3">
        <f>P29*(1+$C$8)</f>
        <v>18540</v>
      </c>
      <c r="R29" s="3">
        <f>Q29</f>
        <v>18540</v>
      </c>
      <c r="S29" s="3">
        <f t="shared" ref="S29" si="23">R29</f>
        <v>18540</v>
      </c>
      <c r="T29" s="3">
        <f t="shared" ref="T29" si="24">S29</f>
        <v>18540</v>
      </c>
      <c r="U29" s="3">
        <f t="shared" ref="U29" si="25">T29</f>
        <v>18540</v>
      </c>
      <c r="V29" s="3">
        <f t="shared" ref="V29" si="26">U29</f>
        <v>18540</v>
      </c>
      <c r="W29" s="3">
        <f t="shared" ref="W29" si="27">V29</f>
        <v>18540</v>
      </c>
      <c r="X29" s="3">
        <f t="shared" ref="X29" si="28">W29</f>
        <v>18540</v>
      </c>
      <c r="Y29" s="3">
        <f t="shared" ref="Y29" si="29">X29</f>
        <v>18540</v>
      </c>
      <c r="Z29" s="3">
        <f t="shared" ref="Z29" si="30">Y29</f>
        <v>18540</v>
      </c>
      <c r="AA29" s="3">
        <f t="shared" ref="AA29" si="31">Z29</f>
        <v>18540</v>
      </c>
      <c r="AB29" s="3">
        <f t="shared" ref="AB29" si="32">AA29</f>
        <v>18540</v>
      </c>
      <c r="AC29" s="3">
        <f>AB29*(1+$C$8)</f>
        <v>19096.2</v>
      </c>
      <c r="AD29" s="3">
        <f t="shared" ref="AD29" si="33">AC29</f>
        <v>19096.2</v>
      </c>
      <c r="AE29" s="3">
        <f t="shared" ref="AE29" si="34">AD29</f>
        <v>19096.2</v>
      </c>
      <c r="AF29" s="3">
        <f t="shared" ref="AF29" si="35">AE29</f>
        <v>19096.2</v>
      </c>
      <c r="AG29" s="3">
        <f t="shared" ref="AG29" si="36">AF29</f>
        <v>19096.2</v>
      </c>
      <c r="AH29" s="3">
        <f t="shared" ref="AH29" si="37">AG29</f>
        <v>19096.2</v>
      </c>
      <c r="AI29" s="3">
        <f t="shared" ref="AI29" si="38">AH29</f>
        <v>19096.2</v>
      </c>
      <c r="AJ29" s="3">
        <f t="shared" ref="AJ29" si="39">AI29</f>
        <v>19096.2</v>
      </c>
      <c r="AK29" s="3">
        <f t="shared" ref="AK29" si="40">AJ29</f>
        <v>19096.2</v>
      </c>
      <c r="AL29" s="3">
        <f t="shared" ref="AL29" si="41">AK29</f>
        <v>19096.2</v>
      </c>
      <c r="AM29" s="3">
        <f t="shared" ref="AM29" si="42">AL29</f>
        <v>19096.2</v>
      </c>
      <c r="AN29" s="3">
        <f t="shared" ref="AN29" si="43">AM29</f>
        <v>19096.2</v>
      </c>
      <c r="AO29" s="3">
        <f>AN29*(1+$C$8)</f>
        <v>19669.086000000003</v>
      </c>
      <c r="AP29" s="3">
        <f t="shared" ref="AP29" si="44">AO29</f>
        <v>19669.086000000003</v>
      </c>
      <c r="AQ29" s="3">
        <f t="shared" ref="AQ29" si="45">AP29</f>
        <v>19669.086000000003</v>
      </c>
      <c r="AR29" s="3">
        <f t="shared" ref="AR29" si="46">AQ29</f>
        <v>19669.086000000003</v>
      </c>
      <c r="AS29" s="3">
        <f t="shared" ref="AS29" si="47">AR29</f>
        <v>19669.086000000003</v>
      </c>
      <c r="AT29" s="3">
        <f t="shared" ref="AT29" si="48">AS29</f>
        <v>19669.086000000003</v>
      </c>
      <c r="AU29" s="3">
        <f t="shared" ref="AU29" si="49">AT29</f>
        <v>19669.086000000003</v>
      </c>
      <c r="AV29" s="3">
        <f t="shared" ref="AV29" si="50">AU29</f>
        <v>19669.086000000003</v>
      </c>
      <c r="AW29" s="3">
        <f t="shared" ref="AW29" si="51">AV29</f>
        <v>19669.086000000003</v>
      </c>
      <c r="AX29" s="3">
        <f t="shared" ref="AX29" si="52">AW29</f>
        <v>19669.086000000003</v>
      </c>
      <c r="AY29" s="3">
        <f t="shared" ref="AY29" si="53">AX29</f>
        <v>19669.086000000003</v>
      </c>
      <c r="AZ29" s="3">
        <f t="shared" ref="AZ29" si="54">AY29</f>
        <v>19669.086000000003</v>
      </c>
      <c r="BA29" s="3">
        <f>AZ29*(1+$C$8)</f>
        <v>20259.158580000003</v>
      </c>
      <c r="BB29" s="3">
        <f t="shared" ref="BB29" si="55">BA29</f>
        <v>20259.158580000003</v>
      </c>
      <c r="BC29" s="3">
        <f t="shared" ref="BC29" si="56">BB29</f>
        <v>20259.158580000003</v>
      </c>
      <c r="BD29" s="3">
        <f t="shared" ref="BD29" si="57">BC29</f>
        <v>20259.158580000003</v>
      </c>
      <c r="BE29" s="3">
        <f t="shared" ref="BE29" si="58">BD29</f>
        <v>20259.158580000003</v>
      </c>
      <c r="BF29" s="3">
        <f t="shared" ref="BF29" si="59">BE29</f>
        <v>20259.158580000003</v>
      </c>
      <c r="BG29" s="3">
        <f t="shared" ref="BG29" si="60">BF29</f>
        <v>20259.158580000003</v>
      </c>
      <c r="BH29" s="3">
        <f t="shared" ref="BH29" si="61">BG29</f>
        <v>20259.158580000003</v>
      </c>
      <c r="BI29" s="3">
        <f t="shared" ref="BI29" si="62">BH29</f>
        <v>20259.158580000003</v>
      </c>
      <c r="BJ29" s="3">
        <f t="shared" ref="BJ29" si="63">BI29</f>
        <v>20259.158580000003</v>
      </c>
      <c r="BK29" s="3">
        <f t="shared" ref="BK29" si="64">BJ29</f>
        <v>20259.158580000003</v>
      </c>
      <c r="BL29" s="4">
        <f t="shared" ref="BL29" si="65">BK29</f>
        <v>20259.158580000003</v>
      </c>
    </row>
    <row r="30" spans="2:64" s="1" customFormat="1" ht="10.199999999999999" x14ac:dyDescent="0.2">
      <c r="B30" s="5" t="s">
        <v>59</v>
      </c>
      <c r="C30" s="11"/>
      <c r="D30" s="19">
        <f>-E2</f>
        <v>-600000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7"/>
    </row>
    <row r="31" spans="2:64" s="1" customFormat="1" ht="10.199999999999999" x14ac:dyDescent="0.2">
      <c r="B31" s="5" t="s">
        <v>60</v>
      </c>
      <c r="C31" s="61">
        <f>SUM(D31:BL31)/SUM(D29:BL29)</f>
        <v>-8.0000000000000099E-2</v>
      </c>
      <c r="D31" s="6">
        <f>D29*C20</f>
        <v>-2400</v>
      </c>
      <c r="E31" s="6">
        <f>E29*$C$20</f>
        <v>-1440</v>
      </c>
      <c r="F31" s="6">
        <f t="shared" ref="F31:BL31" si="66">F29*$C$20</f>
        <v>-1440</v>
      </c>
      <c r="G31" s="6">
        <f t="shared" si="66"/>
        <v>-1440</v>
      </c>
      <c r="H31" s="6">
        <f t="shared" si="66"/>
        <v>-1440</v>
      </c>
      <c r="I31" s="6">
        <f t="shared" si="66"/>
        <v>-1440</v>
      </c>
      <c r="J31" s="6">
        <f t="shared" si="66"/>
        <v>-1440</v>
      </c>
      <c r="K31" s="6">
        <f t="shared" si="66"/>
        <v>-1440</v>
      </c>
      <c r="L31" s="6">
        <f t="shared" si="66"/>
        <v>-1440</v>
      </c>
      <c r="M31" s="6">
        <f t="shared" si="66"/>
        <v>-1440</v>
      </c>
      <c r="N31" s="6">
        <f t="shared" si="66"/>
        <v>-1440</v>
      </c>
      <c r="O31" s="6">
        <f t="shared" si="66"/>
        <v>-1440</v>
      </c>
      <c r="P31" s="6">
        <f t="shared" si="66"/>
        <v>-1440</v>
      </c>
      <c r="Q31" s="6">
        <f t="shared" si="66"/>
        <v>-1483.2</v>
      </c>
      <c r="R31" s="6">
        <f t="shared" si="66"/>
        <v>-1483.2</v>
      </c>
      <c r="S31" s="6">
        <f t="shared" si="66"/>
        <v>-1483.2</v>
      </c>
      <c r="T31" s="6">
        <f t="shared" si="66"/>
        <v>-1483.2</v>
      </c>
      <c r="U31" s="6">
        <f t="shared" si="66"/>
        <v>-1483.2</v>
      </c>
      <c r="V31" s="6">
        <f t="shared" si="66"/>
        <v>-1483.2</v>
      </c>
      <c r="W31" s="6">
        <f t="shared" si="66"/>
        <v>-1483.2</v>
      </c>
      <c r="X31" s="6">
        <f t="shared" si="66"/>
        <v>-1483.2</v>
      </c>
      <c r="Y31" s="6">
        <f t="shared" si="66"/>
        <v>-1483.2</v>
      </c>
      <c r="Z31" s="6">
        <f t="shared" si="66"/>
        <v>-1483.2</v>
      </c>
      <c r="AA31" s="6">
        <f t="shared" si="66"/>
        <v>-1483.2</v>
      </c>
      <c r="AB31" s="6">
        <f t="shared" si="66"/>
        <v>-1483.2</v>
      </c>
      <c r="AC31" s="6">
        <f t="shared" si="66"/>
        <v>-1527.6960000000001</v>
      </c>
      <c r="AD31" s="6">
        <f t="shared" si="66"/>
        <v>-1527.6960000000001</v>
      </c>
      <c r="AE31" s="6">
        <f t="shared" si="66"/>
        <v>-1527.6960000000001</v>
      </c>
      <c r="AF31" s="6">
        <f t="shared" si="66"/>
        <v>-1527.6960000000001</v>
      </c>
      <c r="AG31" s="6">
        <f t="shared" si="66"/>
        <v>-1527.6960000000001</v>
      </c>
      <c r="AH31" s="6">
        <f t="shared" si="66"/>
        <v>-1527.6960000000001</v>
      </c>
      <c r="AI31" s="6">
        <f t="shared" si="66"/>
        <v>-1527.6960000000001</v>
      </c>
      <c r="AJ31" s="6">
        <f t="shared" si="66"/>
        <v>-1527.6960000000001</v>
      </c>
      <c r="AK31" s="6">
        <f t="shared" si="66"/>
        <v>-1527.6960000000001</v>
      </c>
      <c r="AL31" s="6">
        <f t="shared" si="66"/>
        <v>-1527.6960000000001</v>
      </c>
      <c r="AM31" s="6">
        <f t="shared" si="66"/>
        <v>-1527.6960000000001</v>
      </c>
      <c r="AN31" s="6">
        <f t="shared" si="66"/>
        <v>-1527.6960000000001</v>
      </c>
      <c r="AO31" s="6">
        <f t="shared" si="66"/>
        <v>-1573.5268800000003</v>
      </c>
      <c r="AP31" s="6">
        <f t="shared" si="66"/>
        <v>-1573.5268800000003</v>
      </c>
      <c r="AQ31" s="6">
        <f t="shared" si="66"/>
        <v>-1573.5268800000003</v>
      </c>
      <c r="AR31" s="6">
        <f t="shared" si="66"/>
        <v>-1573.5268800000003</v>
      </c>
      <c r="AS31" s="6">
        <f t="shared" si="66"/>
        <v>-1573.5268800000003</v>
      </c>
      <c r="AT31" s="6">
        <f t="shared" si="66"/>
        <v>-1573.5268800000003</v>
      </c>
      <c r="AU31" s="6">
        <f t="shared" si="66"/>
        <v>-1573.5268800000003</v>
      </c>
      <c r="AV31" s="6">
        <f t="shared" si="66"/>
        <v>-1573.5268800000003</v>
      </c>
      <c r="AW31" s="6">
        <f t="shared" si="66"/>
        <v>-1573.5268800000003</v>
      </c>
      <c r="AX31" s="6">
        <f t="shared" si="66"/>
        <v>-1573.5268800000003</v>
      </c>
      <c r="AY31" s="6">
        <f t="shared" si="66"/>
        <v>-1573.5268800000003</v>
      </c>
      <c r="AZ31" s="6">
        <f t="shared" si="66"/>
        <v>-1573.5268800000003</v>
      </c>
      <c r="BA31" s="6">
        <f t="shared" si="66"/>
        <v>-1620.7326864000004</v>
      </c>
      <c r="BB31" s="6">
        <f t="shared" si="66"/>
        <v>-1620.7326864000004</v>
      </c>
      <c r="BC31" s="6">
        <f t="shared" si="66"/>
        <v>-1620.7326864000004</v>
      </c>
      <c r="BD31" s="6">
        <f t="shared" si="66"/>
        <v>-1620.7326864000004</v>
      </c>
      <c r="BE31" s="6">
        <f t="shared" si="66"/>
        <v>-1620.7326864000004</v>
      </c>
      <c r="BF31" s="6">
        <f t="shared" si="66"/>
        <v>-1620.7326864000004</v>
      </c>
      <c r="BG31" s="6">
        <f t="shared" si="66"/>
        <v>-1620.7326864000004</v>
      </c>
      <c r="BH31" s="6">
        <f t="shared" si="66"/>
        <v>-1620.7326864000004</v>
      </c>
      <c r="BI31" s="6">
        <f t="shared" si="66"/>
        <v>-1620.7326864000004</v>
      </c>
      <c r="BJ31" s="6">
        <f t="shared" si="66"/>
        <v>-1620.7326864000004</v>
      </c>
      <c r="BK31" s="6">
        <f t="shared" si="66"/>
        <v>-1620.7326864000004</v>
      </c>
      <c r="BL31" s="7">
        <f t="shared" si="66"/>
        <v>-1620.7326864000004</v>
      </c>
    </row>
    <row r="32" spans="2:64" s="1" customFormat="1" ht="10.199999999999999" x14ac:dyDescent="0.2">
      <c r="B32" s="12" t="s">
        <v>61</v>
      </c>
      <c r="C32" s="61">
        <f>SUM(D32:BL32)/SUM(D29:BL29)</f>
        <v>-8.0000000000000099E-2</v>
      </c>
      <c r="D32" s="6">
        <f>D29*-$C$5</f>
        <v>-2400</v>
      </c>
      <c r="E32" s="6">
        <f>E29*-$C$5</f>
        <v>-1440</v>
      </c>
      <c r="F32" s="6">
        <f t="shared" ref="F32:BL32" si="67">F29*-$C$5</f>
        <v>-1440</v>
      </c>
      <c r="G32" s="6">
        <f t="shared" si="67"/>
        <v>-1440</v>
      </c>
      <c r="H32" s="6">
        <f t="shared" si="67"/>
        <v>-1440</v>
      </c>
      <c r="I32" s="6">
        <f t="shared" si="67"/>
        <v>-1440</v>
      </c>
      <c r="J32" s="6">
        <f t="shared" si="67"/>
        <v>-1440</v>
      </c>
      <c r="K32" s="6">
        <f t="shared" si="67"/>
        <v>-1440</v>
      </c>
      <c r="L32" s="6">
        <f t="shared" si="67"/>
        <v>-1440</v>
      </c>
      <c r="M32" s="6">
        <f t="shared" si="67"/>
        <v>-1440</v>
      </c>
      <c r="N32" s="6">
        <f t="shared" si="67"/>
        <v>-1440</v>
      </c>
      <c r="O32" s="6">
        <f t="shared" si="67"/>
        <v>-1440</v>
      </c>
      <c r="P32" s="6">
        <f t="shared" si="67"/>
        <v>-1440</v>
      </c>
      <c r="Q32" s="6">
        <f t="shared" si="67"/>
        <v>-1483.2</v>
      </c>
      <c r="R32" s="6">
        <f t="shared" si="67"/>
        <v>-1483.2</v>
      </c>
      <c r="S32" s="6">
        <f t="shared" si="67"/>
        <v>-1483.2</v>
      </c>
      <c r="T32" s="6">
        <f t="shared" si="67"/>
        <v>-1483.2</v>
      </c>
      <c r="U32" s="6">
        <f t="shared" si="67"/>
        <v>-1483.2</v>
      </c>
      <c r="V32" s="6">
        <f t="shared" si="67"/>
        <v>-1483.2</v>
      </c>
      <c r="W32" s="6">
        <f t="shared" si="67"/>
        <v>-1483.2</v>
      </c>
      <c r="X32" s="6">
        <f t="shared" si="67"/>
        <v>-1483.2</v>
      </c>
      <c r="Y32" s="6">
        <f t="shared" si="67"/>
        <v>-1483.2</v>
      </c>
      <c r="Z32" s="6">
        <f t="shared" si="67"/>
        <v>-1483.2</v>
      </c>
      <c r="AA32" s="6">
        <f t="shared" si="67"/>
        <v>-1483.2</v>
      </c>
      <c r="AB32" s="6">
        <f t="shared" si="67"/>
        <v>-1483.2</v>
      </c>
      <c r="AC32" s="6">
        <f t="shared" si="67"/>
        <v>-1527.6960000000001</v>
      </c>
      <c r="AD32" s="6">
        <f t="shared" si="67"/>
        <v>-1527.6960000000001</v>
      </c>
      <c r="AE32" s="6">
        <f t="shared" si="67"/>
        <v>-1527.6960000000001</v>
      </c>
      <c r="AF32" s="6">
        <f t="shared" si="67"/>
        <v>-1527.6960000000001</v>
      </c>
      <c r="AG32" s="6">
        <f t="shared" si="67"/>
        <v>-1527.6960000000001</v>
      </c>
      <c r="AH32" s="6">
        <f t="shared" si="67"/>
        <v>-1527.6960000000001</v>
      </c>
      <c r="AI32" s="6">
        <f t="shared" si="67"/>
        <v>-1527.6960000000001</v>
      </c>
      <c r="AJ32" s="6">
        <f t="shared" si="67"/>
        <v>-1527.6960000000001</v>
      </c>
      <c r="AK32" s="6">
        <f t="shared" si="67"/>
        <v>-1527.6960000000001</v>
      </c>
      <c r="AL32" s="6">
        <f t="shared" si="67"/>
        <v>-1527.6960000000001</v>
      </c>
      <c r="AM32" s="6">
        <f t="shared" si="67"/>
        <v>-1527.6960000000001</v>
      </c>
      <c r="AN32" s="6">
        <f t="shared" si="67"/>
        <v>-1527.6960000000001</v>
      </c>
      <c r="AO32" s="6">
        <f t="shared" si="67"/>
        <v>-1573.5268800000003</v>
      </c>
      <c r="AP32" s="6">
        <f t="shared" si="67"/>
        <v>-1573.5268800000003</v>
      </c>
      <c r="AQ32" s="6">
        <f t="shared" si="67"/>
        <v>-1573.5268800000003</v>
      </c>
      <c r="AR32" s="6">
        <f t="shared" si="67"/>
        <v>-1573.5268800000003</v>
      </c>
      <c r="AS32" s="6">
        <f t="shared" si="67"/>
        <v>-1573.5268800000003</v>
      </c>
      <c r="AT32" s="6">
        <f t="shared" si="67"/>
        <v>-1573.5268800000003</v>
      </c>
      <c r="AU32" s="6">
        <f t="shared" si="67"/>
        <v>-1573.5268800000003</v>
      </c>
      <c r="AV32" s="6">
        <f t="shared" si="67"/>
        <v>-1573.5268800000003</v>
      </c>
      <c r="AW32" s="6">
        <f t="shared" si="67"/>
        <v>-1573.5268800000003</v>
      </c>
      <c r="AX32" s="6">
        <f t="shared" si="67"/>
        <v>-1573.5268800000003</v>
      </c>
      <c r="AY32" s="6">
        <f t="shared" si="67"/>
        <v>-1573.5268800000003</v>
      </c>
      <c r="AZ32" s="6">
        <f t="shared" si="67"/>
        <v>-1573.5268800000003</v>
      </c>
      <c r="BA32" s="6">
        <f t="shared" si="67"/>
        <v>-1620.7326864000004</v>
      </c>
      <c r="BB32" s="6">
        <f t="shared" si="67"/>
        <v>-1620.7326864000004</v>
      </c>
      <c r="BC32" s="6">
        <f t="shared" si="67"/>
        <v>-1620.7326864000004</v>
      </c>
      <c r="BD32" s="6">
        <f t="shared" si="67"/>
        <v>-1620.7326864000004</v>
      </c>
      <c r="BE32" s="6">
        <f t="shared" si="67"/>
        <v>-1620.7326864000004</v>
      </c>
      <c r="BF32" s="6">
        <f t="shared" si="67"/>
        <v>-1620.7326864000004</v>
      </c>
      <c r="BG32" s="6">
        <f t="shared" si="67"/>
        <v>-1620.7326864000004</v>
      </c>
      <c r="BH32" s="6">
        <f t="shared" si="67"/>
        <v>-1620.7326864000004</v>
      </c>
      <c r="BI32" s="6">
        <f t="shared" si="67"/>
        <v>-1620.7326864000004</v>
      </c>
      <c r="BJ32" s="6">
        <f t="shared" si="67"/>
        <v>-1620.7326864000004</v>
      </c>
      <c r="BK32" s="6">
        <f t="shared" si="67"/>
        <v>-1620.7326864000004</v>
      </c>
      <c r="BL32" s="7">
        <f t="shared" si="67"/>
        <v>-1620.7326864000004</v>
      </c>
    </row>
    <row r="33" spans="2:64" s="1" customFormat="1" ht="10.8" thickBot="1" x14ac:dyDescent="0.25">
      <c r="B33" s="8" t="s">
        <v>62</v>
      </c>
      <c r="C33" s="72"/>
      <c r="D33" s="9">
        <f t="shared" ref="D33:BL33" si="68">SUM(D29:D32)</f>
        <v>-574800</v>
      </c>
      <c r="E33" s="9">
        <f t="shared" si="68"/>
        <v>15120</v>
      </c>
      <c r="F33" s="9">
        <f t="shared" si="68"/>
        <v>15120</v>
      </c>
      <c r="G33" s="9">
        <f t="shared" si="68"/>
        <v>15120</v>
      </c>
      <c r="H33" s="9">
        <f t="shared" si="68"/>
        <v>15120</v>
      </c>
      <c r="I33" s="9">
        <f t="shared" si="68"/>
        <v>15120</v>
      </c>
      <c r="J33" s="9">
        <f t="shared" si="68"/>
        <v>15120</v>
      </c>
      <c r="K33" s="9">
        <f t="shared" si="68"/>
        <v>15120</v>
      </c>
      <c r="L33" s="9">
        <f t="shared" si="68"/>
        <v>15120</v>
      </c>
      <c r="M33" s="9">
        <f t="shared" si="68"/>
        <v>15120</v>
      </c>
      <c r="N33" s="9">
        <f t="shared" si="68"/>
        <v>15120</v>
      </c>
      <c r="O33" s="9">
        <f t="shared" si="68"/>
        <v>15120</v>
      </c>
      <c r="P33" s="9">
        <f t="shared" si="68"/>
        <v>15120</v>
      </c>
      <c r="Q33" s="9">
        <f t="shared" si="68"/>
        <v>15573.599999999999</v>
      </c>
      <c r="R33" s="9">
        <f t="shared" si="68"/>
        <v>15573.599999999999</v>
      </c>
      <c r="S33" s="9">
        <f t="shared" si="68"/>
        <v>15573.599999999999</v>
      </c>
      <c r="T33" s="9">
        <f t="shared" si="68"/>
        <v>15573.599999999999</v>
      </c>
      <c r="U33" s="9">
        <f t="shared" si="68"/>
        <v>15573.599999999999</v>
      </c>
      <c r="V33" s="9">
        <f t="shared" si="68"/>
        <v>15573.599999999999</v>
      </c>
      <c r="W33" s="9">
        <f t="shared" si="68"/>
        <v>15573.599999999999</v>
      </c>
      <c r="X33" s="9">
        <f t="shared" si="68"/>
        <v>15573.599999999999</v>
      </c>
      <c r="Y33" s="9">
        <f t="shared" si="68"/>
        <v>15573.599999999999</v>
      </c>
      <c r="Z33" s="9">
        <f t="shared" si="68"/>
        <v>15573.599999999999</v>
      </c>
      <c r="AA33" s="9">
        <f t="shared" si="68"/>
        <v>15573.599999999999</v>
      </c>
      <c r="AB33" s="9">
        <f t="shared" si="68"/>
        <v>15573.599999999999</v>
      </c>
      <c r="AC33" s="9">
        <f t="shared" si="68"/>
        <v>16040.808000000001</v>
      </c>
      <c r="AD33" s="9">
        <f t="shared" si="68"/>
        <v>16040.808000000001</v>
      </c>
      <c r="AE33" s="9">
        <f t="shared" si="68"/>
        <v>16040.808000000001</v>
      </c>
      <c r="AF33" s="9">
        <f t="shared" si="68"/>
        <v>16040.808000000001</v>
      </c>
      <c r="AG33" s="9">
        <f t="shared" si="68"/>
        <v>16040.808000000001</v>
      </c>
      <c r="AH33" s="9">
        <f t="shared" si="68"/>
        <v>16040.808000000001</v>
      </c>
      <c r="AI33" s="9">
        <f t="shared" si="68"/>
        <v>16040.808000000001</v>
      </c>
      <c r="AJ33" s="9">
        <f t="shared" si="68"/>
        <v>16040.808000000001</v>
      </c>
      <c r="AK33" s="9">
        <f t="shared" si="68"/>
        <v>16040.808000000001</v>
      </c>
      <c r="AL33" s="9">
        <f t="shared" si="68"/>
        <v>16040.808000000001</v>
      </c>
      <c r="AM33" s="9">
        <f t="shared" si="68"/>
        <v>16040.808000000001</v>
      </c>
      <c r="AN33" s="9">
        <f t="shared" si="68"/>
        <v>16040.808000000001</v>
      </c>
      <c r="AO33" s="9">
        <f t="shared" si="68"/>
        <v>16522.03224</v>
      </c>
      <c r="AP33" s="9">
        <f t="shared" si="68"/>
        <v>16522.03224</v>
      </c>
      <c r="AQ33" s="9">
        <f t="shared" si="68"/>
        <v>16522.03224</v>
      </c>
      <c r="AR33" s="9">
        <f t="shared" si="68"/>
        <v>16522.03224</v>
      </c>
      <c r="AS33" s="9">
        <f t="shared" si="68"/>
        <v>16522.03224</v>
      </c>
      <c r="AT33" s="9">
        <f t="shared" si="68"/>
        <v>16522.03224</v>
      </c>
      <c r="AU33" s="9">
        <f t="shared" si="68"/>
        <v>16522.03224</v>
      </c>
      <c r="AV33" s="9">
        <f t="shared" si="68"/>
        <v>16522.03224</v>
      </c>
      <c r="AW33" s="9">
        <f t="shared" si="68"/>
        <v>16522.03224</v>
      </c>
      <c r="AX33" s="9">
        <f t="shared" si="68"/>
        <v>16522.03224</v>
      </c>
      <c r="AY33" s="9">
        <f t="shared" si="68"/>
        <v>16522.03224</v>
      </c>
      <c r="AZ33" s="9">
        <f t="shared" si="68"/>
        <v>16522.03224</v>
      </c>
      <c r="BA33" s="9">
        <f t="shared" si="68"/>
        <v>17017.693207200005</v>
      </c>
      <c r="BB33" s="9">
        <f t="shared" si="68"/>
        <v>17017.693207200005</v>
      </c>
      <c r="BC33" s="9">
        <f t="shared" si="68"/>
        <v>17017.693207200005</v>
      </c>
      <c r="BD33" s="9">
        <f t="shared" si="68"/>
        <v>17017.693207200005</v>
      </c>
      <c r="BE33" s="9">
        <f t="shared" si="68"/>
        <v>17017.693207200005</v>
      </c>
      <c r="BF33" s="9">
        <f t="shared" si="68"/>
        <v>17017.693207200005</v>
      </c>
      <c r="BG33" s="9">
        <f t="shared" si="68"/>
        <v>17017.693207200005</v>
      </c>
      <c r="BH33" s="9">
        <f t="shared" si="68"/>
        <v>17017.693207200005</v>
      </c>
      <c r="BI33" s="9">
        <f t="shared" si="68"/>
        <v>17017.693207200005</v>
      </c>
      <c r="BJ33" s="9">
        <f t="shared" si="68"/>
        <v>17017.693207200005</v>
      </c>
      <c r="BK33" s="9">
        <f t="shared" si="68"/>
        <v>17017.693207200005</v>
      </c>
      <c r="BL33" s="10">
        <f t="shared" si="68"/>
        <v>17017.693207200005</v>
      </c>
    </row>
  </sheetData>
  <hyperlinks>
    <hyperlink ref="B20" r:id="rId1" display="Impostos"/>
    <hyperlink ref="B26" r:id="rId2" display="Impostos"/>
    <hyperlink ref="B32" r:id="rId3" display="Imposto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4"/>
  <ignoredErrors>
    <ignoredError sqref="Q29 Q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BQ31"/>
  <sheetViews>
    <sheetView showGridLines="0" workbookViewId="0">
      <selection activeCell="C18" sqref="C18"/>
    </sheetView>
  </sheetViews>
  <sheetFormatPr defaultRowHeight="18" x14ac:dyDescent="0.35"/>
  <cols>
    <col min="2" max="2" width="31" bestFit="1" customWidth="1"/>
    <col min="3" max="3" width="14.5546875" customWidth="1"/>
    <col min="4" max="6" width="24.6640625" customWidth="1"/>
    <col min="7" max="8" width="24.6640625" style="114" customWidth="1"/>
    <col min="9" max="9" width="18.109375" style="114" customWidth="1"/>
    <col min="10" max="12" width="21" style="114" customWidth="1"/>
    <col min="13" max="13" width="11.88671875" bestFit="1" customWidth="1"/>
    <col min="14" max="14" width="14.5546875" bestFit="1" customWidth="1"/>
    <col min="15" max="15" width="11.88671875" bestFit="1" customWidth="1"/>
    <col min="16" max="16" width="15.33203125" customWidth="1"/>
    <col min="17" max="17" width="11.88671875" customWidth="1"/>
    <col min="18" max="65" width="11.88671875" bestFit="1" customWidth="1"/>
    <col min="66" max="66" width="11" customWidth="1"/>
  </cols>
  <sheetData>
    <row r="2" spans="2:17" ht="18.600000000000001" thickBot="1" x14ac:dyDescent="0.4"/>
    <row r="3" spans="2:17" ht="18.600000000000001" thickBot="1" x14ac:dyDescent="0.35">
      <c r="B3" s="291" t="s">
        <v>51</v>
      </c>
      <c r="C3" s="293" t="s">
        <v>49</v>
      </c>
      <c r="D3" s="294"/>
      <c r="E3" s="295" t="s">
        <v>54</v>
      </c>
      <c r="F3" s="294"/>
      <c r="G3" s="295" t="s">
        <v>50</v>
      </c>
      <c r="H3" s="294"/>
      <c r="I3"/>
      <c r="J3"/>
      <c r="K3" s="296" t="s">
        <v>29</v>
      </c>
      <c r="L3" s="297"/>
      <c r="N3" s="289" t="s">
        <v>34</v>
      </c>
      <c r="O3" s="290"/>
    </row>
    <row r="4" spans="2:17" ht="18.600000000000001" thickBot="1" x14ac:dyDescent="0.35">
      <c r="B4" s="292"/>
      <c r="C4" s="138" t="s">
        <v>52</v>
      </c>
      <c r="D4" s="139" t="s">
        <v>53</v>
      </c>
      <c r="E4" s="140" t="str">
        <f>'Construction Supply Stores'!C1</f>
        <v>Fluzão</v>
      </c>
      <c r="F4" s="139" t="str">
        <f>'Construction Supply Stores'!D1</f>
        <v>Martelão</v>
      </c>
      <c r="G4" s="140" t="str">
        <f>'Food Supliers'!C1</f>
        <v>Benasi</v>
      </c>
      <c r="H4" s="139" t="s">
        <v>40</v>
      </c>
      <c r="I4"/>
      <c r="J4"/>
      <c r="K4" s="91" t="s">
        <v>25</v>
      </c>
      <c r="L4" s="97" t="str">
        <f>IF(ROUND(D21,1)-ROUND(SUM(C12:I12),1)=0,"OK","Erro")</f>
        <v>OK</v>
      </c>
      <c r="N4" s="91" t="s">
        <v>37</v>
      </c>
      <c r="O4" s="90">
        <f>NPV((1+C10)^(1/12)-1,E26:BN26)</f>
        <v>9715592.737842055</v>
      </c>
    </row>
    <row r="5" spans="2:17" x14ac:dyDescent="0.3">
      <c r="B5" s="125" t="s">
        <v>43</v>
      </c>
      <c r="C5" s="104">
        <f>'Technos Watches - TH'!C2</f>
        <v>111430</v>
      </c>
      <c r="D5" s="105">
        <f>'Technos Watches - TH'!D2</f>
        <v>669885</v>
      </c>
      <c r="E5" s="115">
        <f>'Construction Supply Stores'!C2</f>
        <v>133015</v>
      </c>
      <c r="F5" s="107">
        <f>'Construction Supply Stores'!D2</f>
        <v>133015</v>
      </c>
      <c r="G5" s="115">
        <f>'Food Supliers'!C2</f>
        <v>53650</v>
      </c>
      <c r="H5" s="107">
        <f>'Food Supliers'!D2</f>
        <v>53650</v>
      </c>
      <c r="I5"/>
      <c r="J5"/>
      <c r="K5" s="74" t="s">
        <v>13</v>
      </c>
      <c r="L5" s="75" t="str">
        <f>IF(SUM(C5:I5)=-D22,"OK","Erro")</f>
        <v>OK</v>
      </c>
      <c r="M5" s="73"/>
      <c r="N5" s="74" t="s">
        <v>35</v>
      </c>
      <c r="O5" s="31">
        <v>0.49</v>
      </c>
    </row>
    <row r="6" spans="2:17" ht="18.600000000000001" thickBot="1" x14ac:dyDescent="0.35">
      <c r="B6" s="125" t="s">
        <v>44</v>
      </c>
      <c r="C6" s="106">
        <f>'Technos Watches - TH'!C3</f>
        <v>21480</v>
      </c>
      <c r="D6" s="107">
        <f>'Technos Watches - TH'!D3</f>
        <v>203770</v>
      </c>
      <c r="E6" s="115">
        <f>'Construction Supply Stores'!C3</f>
        <v>40000</v>
      </c>
      <c r="F6" s="107">
        <f>'Construction Supply Stores'!D3</f>
        <v>40000</v>
      </c>
      <c r="G6" s="115">
        <f>'Food Supliers'!C3</f>
        <v>16084</v>
      </c>
      <c r="H6" s="107">
        <f>'Food Supliers'!D3</f>
        <v>16084</v>
      </c>
      <c r="I6"/>
      <c r="J6"/>
      <c r="K6" s="76" t="s">
        <v>3</v>
      </c>
      <c r="L6" s="141">
        <f>C25</f>
        <v>-7.9999999999999988E-2</v>
      </c>
      <c r="N6" s="74" t="s">
        <v>36</v>
      </c>
      <c r="O6" s="16">
        <f>O4*O5</f>
        <v>4760640.4415426068</v>
      </c>
    </row>
    <row r="7" spans="2:17" hidden="1" x14ac:dyDescent="0.3">
      <c r="B7" s="125" t="s">
        <v>45</v>
      </c>
      <c r="C7" s="106">
        <f>'Technos Watches - TH'!C4</f>
        <v>4798</v>
      </c>
      <c r="D7" s="107">
        <f>'Technos Watches - TH'!D4</f>
        <v>20519</v>
      </c>
      <c r="E7" s="116">
        <f>'Construction Supply Stores'!C4</f>
        <v>8350</v>
      </c>
      <c r="F7" s="117">
        <f>'Construction Supply Stores'!D4</f>
        <v>8350</v>
      </c>
      <c r="G7" s="116">
        <f>'Food Supliers'!C4</f>
        <v>2859</v>
      </c>
      <c r="H7" s="117">
        <f>'Food Supliers'!D4</f>
        <v>2859</v>
      </c>
      <c r="I7"/>
      <c r="J7"/>
      <c r="K7"/>
      <c r="L7"/>
      <c r="N7" s="74" t="s">
        <v>38</v>
      </c>
      <c r="O7" s="16">
        <v>0</v>
      </c>
    </row>
    <row r="8" spans="2:17" ht="18.600000000000001" thickBot="1" x14ac:dyDescent="0.35">
      <c r="B8" s="125" t="s">
        <v>46</v>
      </c>
      <c r="C8" s="108">
        <f>'Technos Watches - TH'!C5</f>
        <v>0.08</v>
      </c>
      <c r="D8" s="109">
        <f>'Technos Watches - TH'!D5</f>
        <v>0.08</v>
      </c>
      <c r="E8" s="118">
        <f>'Construction Supply Stores'!C5</f>
        <v>0.08</v>
      </c>
      <c r="F8" s="109">
        <f>E8</f>
        <v>0.08</v>
      </c>
      <c r="G8" s="118">
        <f>'Food Supliers'!C7</f>
        <v>0.08</v>
      </c>
      <c r="H8" s="109">
        <f>'Food Supliers'!D7</f>
        <v>0.08</v>
      </c>
      <c r="I8"/>
      <c r="J8"/>
      <c r="K8"/>
      <c r="L8"/>
      <c r="N8" s="76" t="s">
        <v>39</v>
      </c>
      <c r="O8" s="17">
        <f>O6-O7</f>
        <v>4760640.4415426068</v>
      </c>
    </row>
    <row r="9" spans="2:17" hidden="1" x14ac:dyDescent="0.3">
      <c r="B9" s="125" t="s">
        <v>18</v>
      </c>
      <c r="C9" s="108">
        <f>'Technos Watches - TH'!C6</f>
        <v>0.05</v>
      </c>
      <c r="D9" s="109">
        <f>'Technos Watches - TH'!D6</f>
        <v>0.05</v>
      </c>
      <c r="E9" s="118">
        <f>'Construction Supply Stores'!C6</f>
        <v>0.05</v>
      </c>
      <c r="F9" s="109">
        <f>'Construction Supply Stores'!D6</f>
        <v>0.05</v>
      </c>
      <c r="G9" s="118">
        <f>'Food Supliers'!C6</f>
        <v>0.05</v>
      </c>
      <c r="H9" s="109">
        <f>'Food Supliers'!D6</f>
        <v>0.05</v>
      </c>
      <c r="I9"/>
      <c r="J9"/>
      <c r="K9" s="289" t="s">
        <v>30</v>
      </c>
      <c r="L9" s="290"/>
      <c r="N9" s="79"/>
      <c r="O9" s="23"/>
    </row>
    <row r="10" spans="2:17" hidden="1" x14ac:dyDescent="0.35">
      <c r="B10" s="125" t="s">
        <v>9</v>
      </c>
      <c r="C10" s="110">
        <f>1.2*5%</f>
        <v>0.06</v>
      </c>
      <c r="D10" s="111">
        <f>'Technos Watches - TH'!D7</f>
        <v>0.06</v>
      </c>
      <c r="E10" s="119">
        <f>'Construction Supply Stores'!C7</f>
        <v>0.06</v>
      </c>
      <c r="F10" s="111">
        <f>'Construction Supply Stores'!D7</f>
        <v>0.06</v>
      </c>
      <c r="G10" s="119">
        <f>'Food Supliers'!C7</f>
        <v>0.08</v>
      </c>
      <c r="H10" s="111">
        <f>'Food Supliers'!D7</f>
        <v>0.08</v>
      </c>
      <c r="I10"/>
      <c r="J10"/>
      <c r="K10" s="114" t="s">
        <v>14</v>
      </c>
      <c r="L10" s="132">
        <f>SUM(E21:BM21)</f>
        <v>3378597.1746842004</v>
      </c>
    </row>
    <row r="11" spans="2:17" hidden="1" x14ac:dyDescent="0.35">
      <c r="B11" s="125" t="s">
        <v>0</v>
      </c>
      <c r="C11" s="112">
        <f>'Technos Watches - TH'!C8</f>
        <v>0.03</v>
      </c>
      <c r="D11" s="113">
        <f>'Technos Watches - TH'!D8</f>
        <v>0.03</v>
      </c>
      <c r="E11" s="122">
        <f>'Construction Supply Stores'!C8</f>
        <v>0.03</v>
      </c>
      <c r="F11" s="113">
        <f>'Construction Supply Stores'!D8</f>
        <v>0.03</v>
      </c>
      <c r="G11" s="122">
        <f>'Food Supliers'!C8</f>
        <v>0.03</v>
      </c>
      <c r="H11" s="113">
        <f>'Food Supliers'!D8</f>
        <v>0.03</v>
      </c>
      <c r="I11"/>
      <c r="J11"/>
      <c r="K11" s="114" t="s">
        <v>42</v>
      </c>
      <c r="L11" s="132">
        <f>SUM(E26:BM26)</f>
        <v>1784734.5419752549</v>
      </c>
      <c r="N11" s="98"/>
    </row>
    <row r="12" spans="2:17" x14ac:dyDescent="0.35">
      <c r="B12" s="125" t="s">
        <v>47</v>
      </c>
      <c r="C12" s="106">
        <f>'Technos Watches - TH'!C9</f>
        <v>327158.8033965599</v>
      </c>
      <c r="D12" s="107">
        <f>'Technos Watches - TH'!D9</f>
        <v>1511027.8922246795</v>
      </c>
      <c r="E12" s="120">
        <f>'Construction Supply Stores'!C9</f>
        <v>571975.40816200036</v>
      </c>
      <c r="F12" s="121">
        <f>'Construction Supply Stores'!D9</f>
        <v>571975.40816200036</v>
      </c>
      <c r="G12" s="120">
        <f>'Food Supliers'!C9</f>
        <v>198229.83136948021</v>
      </c>
      <c r="H12" s="121">
        <f>'Food Supliers'!D9</f>
        <v>198229.83136948021</v>
      </c>
      <c r="I12"/>
      <c r="J12"/>
    </row>
    <row r="13" spans="2:17" ht="18.600000000000001" thickBot="1" x14ac:dyDescent="0.4">
      <c r="B13" s="133" t="s">
        <v>48</v>
      </c>
      <c r="C13" s="134">
        <f>'Technos Watches - TH'!C10</f>
        <v>0.52940088164177579</v>
      </c>
      <c r="D13" s="135">
        <f>'Technos Watches - TH'!D10</f>
        <v>0.41337239051813357</v>
      </c>
      <c r="E13" s="136">
        <f>'Construction Supply Stores'!C10</f>
        <v>0.63744629558911592</v>
      </c>
      <c r="F13" s="137">
        <f>'Construction Supply Stores'!D10</f>
        <v>0.63744629558911592</v>
      </c>
      <c r="G13" s="136">
        <f>'Food Supliers'!C10</f>
        <v>0.59935455965756246</v>
      </c>
      <c r="H13" s="137">
        <f>'Food Supliers'!D10</f>
        <v>0.59488872716885033</v>
      </c>
      <c r="I13"/>
      <c r="J13"/>
    </row>
    <row r="14" spans="2:17" hidden="1" x14ac:dyDescent="0.3">
      <c r="B14" s="125" t="s">
        <v>11</v>
      </c>
      <c r="C14" s="106">
        <f>'Technos Watches - TH'!C11</f>
        <v>173198.15895500721</v>
      </c>
      <c r="D14" s="107">
        <f>'Technos Watches - TH'!D11</f>
        <v>644709.2662354717</v>
      </c>
      <c r="E14" s="120">
        <f>'Construction Supply Stores'!C11</f>
        <v>364603.60510093969</v>
      </c>
      <c r="F14" s="121">
        <f>'Construction Supply Stores'!D11</f>
        <v>364603.60510093969</v>
      </c>
      <c r="G14" s="120">
        <f>'Food Supliers'!C11</f>
        <v>118809.95329144767</v>
      </c>
      <c r="H14" s="121">
        <f>'Food Supliers'!D11</f>
        <v>118809.95329144767</v>
      </c>
      <c r="I14" s="121" t="e">
        <f>#REF!</f>
        <v>#REF!</v>
      </c>
      <c r="J14"/>
      <c r="K14" s="83" t="s">
        <v>31</v>
      </c>
      <c r="L14" s="86">
        <f>IRR(E26:BM26)</f>
        <v>4.6493777697493632E-2</v>
      </c>
      <c r="N14" s="37"/>
      <c r="Q14" s="131"/>
    </row>
    <row r="15" spans="2:17" ht="18.600000000000001" hidden="1" thickBot="1" x14ac:dyDescent="0.35">
      <c r="B15" s="126" t="s">
        <v>12</v>
      </c>
      <c r="C15" s="127">
        <f>'Technos Watches - TH'!C12</f>
        <v>141510.45675424163</v>
      </c>
      <c r="D15" s="128">
        <f>'Technos Watches - TH'!D12</f>
        <v>509583.94610220433</v>
      </c>
      <c r="E15" s="129">
        <f>'Construction Supply Stores'!C12</f>
        <v>309200.84827649442</v>
      </c>
      <c r="F15" s="130">
        <f>'Construction Supply Stores'!D12</f>
        <v>309200.84827649442</v>
      </c>
      <c r="G15" s="129">
        <f>'Food Supliers'!C12</f>
        <v>99864.77625672362</v>
      </c>
      <c r="H15" s="130">
        <f>'Food Supliers'!D12</f>
        <v>99864.77625672362</v>
      </c>
      <c r="I15" s="130" t="e">
        <f>#REF!</f>
        <v>#REF!</v>
      </c>
      <c r="J15"/>
      <c r="K15" s="84" t="s">
        <v>33</v>
      </c>
      <c r="L15" s="85">
        <f>HLOOKUP(1,E19:BM20,2,FALSE)</f>
        <v>44440</v>
      </c>
      <c r="N15" s="37"/>
    </row>
    <row r="16" spans="2:17" x14ac:dyDescent="0.35">
      <c r="B16" s="25"/>
      <c r="C16" s="23"/>
      <c r="D16" s="23"/>
      <c r="E16" s="23"/>
      <c r="F16" s="23"/>
      <c r="G16" s="120"/>
      <c r="H16" s="120"/>
      <c r="I16" s="120"/>
      <c r="J16" s="120"/>
      <c r="M16" s="37"/>
    </row>
    <row r="17" spans="2:69" x14ac:dyDescent="0.3">
      <c r="B17" s="25"/>
      <c r="C17" s="23"/>
      <c r="D17" s="23"/>
      <c r="E17" s="23"/>
      <c r="F17" s="23"/>
      <c r="G17" s="120"/>
      <c r="H17" s="120"/>
      <c r="I17" s="120"/>
      <c r="J17" s="120"/>
      <c r="K17" s="120"/>
      <c r="L17" s="120"/>
      <c r="M17" s="37"/>
    </row>
    <row r="18" spans="2:69" x14ac:dyDescent="0.35">
      <c r="AS18" s="58"/>
      <c r="AT18" s="58"/>
      <c r="AU18" s="58"/>
      <c r="AV18" s="58"/>
      <c r="AW18" s="58"/>
      <c r="AX18" s="58"/>
      <c r="AY18" s="58"/>
      <c r="AZ18" s="58"/>
      <c r="BA18" s="58"/>
    </row>
    <row r="19" spans="2:69" ht="15" thickBot="1" x14ac:dyDescent="0.35">
      <c r="C19" s="58"/>
      <c r="D19" s="58"/>
      <c r="E19" s="82">
        <f t="shared" ref="E19:BM19" si="0">IF(E27&gt;0,1,0)</f>
        <v>0</v>
      </c>
      <c r="F19" s="82">
        <f t="shared" si="0"/>
        <v>0</v>
      </c>
      <c r="G19" s="82">
        <f t="shared" si="0"/>
        <v>0</v>
      </c>
      <c r="H19" s="82">
        <f t="shared" si="0"/>
        <v>0</v>
      </c>
      <c r="I19" s="82">
        <f t="shared" si="0"/>
        <v>0</v>
      </c>
      <c r="J19" s="82">
        <f t="shared" si="0"/>
        <v>0</v>
      </c>
      <c r="K19" s="82">
        <f t="shared" si="0"/>
        <v>0</v>
      </c>
      <c r="L19" s="82">
        <f t="shared" si="0"/>
        <v>0</v>
      </c>
      <c r="M19" s="82">
        <f t="shared" si="0"/>
        <v>0</v>
      </c>
      <c r="N19" s="82">
        <f t="shared" si="0"/>
        <v>0</v>
      </c>
      <c r="O19" s="82">
        <f t="shared" si="0"/>
        <v>0</v>
      </c>
      <c r="P19" s="82">
        <f t="shared" si="0"/>
        <v>0</v>
      </c>
      <c r="Q19" s="82">
        <f t="shared" si="0"/>
        <v>0</v>
      </c>
      <c r="R19" s="82">
        <f t="shared" si="0"/>
        <v>0</v>
      </c>
      <c r="S19" s="82">
        <f t="shared" si="0"/>
        <v>0</v>
      </c>
      <c r="T19" s="82">
        <f t="shared" si="0"/>
        <v>0</v>
      </c>
      <c r="U19" s="82">
        <f t="shared" si="0"/>
        <v>0</v>
      </c>
      <c r="V19" s="82">
        <f t="shared" si="0"/>
        <v>0</v>
      </c>
      <c r="W19" s="82">
        <f t="shared" si="0"/>
        <v>0</v>
      </c>
      <c r="X19" s="82">
        <f t="shared" si="0"/>
        <v>0</v>
      </c>
      <c r="Y19" s="82">
        <f t="shared" si="0"/>
        <v>0</v>
      </c>
      <c r="Z19" s="82">
        <f t="shared" si="0"/>
        <v>1</v>
      </c>
      <c r="AA19" s="82">
        <f t="shared" si="0"/>
        <v>1</v>
      </c>
      <c r="AB19" s="82">
        <f t="shared" si="0"/>
        <v>1</v>
      </c>
      <c r="AC19" s="82">
        <f t="shared" si="0"/>
        <v>1</v>
      </c>
      <c r="AD19" s="82">
        <f t="shared" si="0"/>
        <v>1</v>
      </c>
      <c r="AE19" s="82">
        <f t="shared" si="0"/>
        <v>1</v>
      </c>
      <c r="AF19" s="82">
        <f t="shared" si="0"/>
        <v>1</v>
      </c>
      <c r="AG19" s="82">
        <f t="shared" si="0"/>
        <v>1</v>
      </c>
      <c r="AH19" s="82">
        <f t="shared" si="0"/>
        <v>1</v>
      </c>
      <c r="AI19" s="82">
        <f t="shared" si="0"/>
        <v>1</v>
      </c>
      <c r="AJ19" s="82">
        <f t="shared" si="0"/>
        <v>1</v>
      </c>
      <c r="AK19" s="82">
        <f t="shared" si="0"/>
        <v>1</v>
      </c>
      <c r="AL19" s="82">
        <f t="shared" si="0"/>
        <v>1</v>
      </c>
      <c r="AM19" s="82">
        <f t="shared" si="0"/>
        <v>1</v>
      </c>
      <c r="AN19" s="82">
        <f t="shared" si="0"/>
        <v>1</v>
      </c>
      <c r="AO19" s="82">
        <f t="shared" si="0"/>
        <v>1</v>
      </c>
      <c r="AP19" s="82">
        <f t="shared" si="0"/>
        <v>1</v>
      </c>
      <c r="AQ19" s="82">
        <f t="shared" si="0"/>
        <v>1</v>
      </c>
      <c r="AR19" s="82">
        <f t="shared" si="0"/>
        <v>1</v>
      </c>
      <c r="AS19" s="82">
        <f t="shared" si="0"/>
        <v>1</v>
      </c>
      <c r="AT19" s="82">
        <f t="shared" si="0"/>
        <v>1</v>
      </c>
      <c r="AU19" s="82">
        <f t="shared" si="0"/>
        <v>1</v>
      </c>
      <c r="AV19" s="82">
        <f t="shared" si="0"/>
        <v>1</v>
      </c>
      <c r="AW19" s="82">
        <f t="shared" si="0"/>
        <v>1</v>
      </c>
      <c r="AX19" s="82">
        <f t="shared" si="0"/>
        <v>1</v>
      </c>
      <c r="AY19" s="82">
        <f t="shared" si="0"/>
        <v>1</v>
      </c>
      <c r="AZ19" s="82">
        <f t="shared" si="0"/>
        <v>1</v>
      </c>
      <c r="BA19" s="82">
        <f t="shared" si="0"/>
        <v>1</v>
      </c>
      <c r="BB19" s="82">
        <f t="shared" si="0"/>
        <v>1</v>
      </c>
      <c r="BC19" s="82">
        <f t="shared" si="0"/>
        <v>1</v>
      </c>
      <c r="BD19" s="82">
        <f t="shared" si="0"/>
        <v>1</v>
      </c>
      <c r="BE19" s="82">
        <f t="shared" si="0"/>
        <v>1</v>
      </c>
      <c r="BF19" s="82">
        <f t="shared" si="0"/>
        <v>1</v>
      </c>
      <c r="BG19" s="82">
        <f t="shared" si="0"/>
        <v>1</v>
      </c>
      <c r="BH19" s="82">
        <f t="shared" si="0"/>
        <v>1</v>
      </c>
      <c r="BI19" s="82">
        <f t="shared" si="0"/>
        <v>1</v>
      </c>
      <c r="BJ19" s="82">
        <f t="shared" si="0"/>
        <v>1</v>
      </c>
      <c r="BK19" s="82">
        <f t="shared" si="0"/>
        <v>1</v>
      </c>
      <c r="BL19" s="82">
        <f t="shared" si="0"/>
        <v>1</v>
      </c>
      <c r="BM19" s="82">
        <f t="shared" si="0"/>
        <v>1</v>
      </c>
    </row>
    <row r="20" spans="2:69" ht="15" thickBot="1" x14ac:dyDescent="0.35">
      <c r="B20" s="206" t="s">
        <v>86</v>
      </c>
      <c r="C20" s="207" t="s">
        <v>28</v>
      </c>
      <c r="D20" s="207" t="s">
        <v>27</v>
      </c>
      <c r="E20" s="207" t="s">
        <v>26</v>
      </c>
      <c r="F20" s="208">
        <v>43831</v>
      </c>
      <c r="G20" s="208">
        <v>43862</v>
      </c>
      <c r="H20" s="208">
        <v>43891</v>
      </c>
      <c r="I20" s="208">
        <v>43922</v>
      </c>
      <c r="J20" s="208">
        <v>43952</v>
      </c>
      <c r="K20" s="208">
        <v>43983</v>
      </c>
      <c r="L20" s="208">
        <v>44013</v>
      </c>
      <c r="M20" s="208">
        <v>44044</v>
      </c>
      <c r="N20" s="208">
        <v>44075</v>
      </c>
      <c r="O20" s="208">
        <v>44105</v>
      </c>
      <c r="P20" s="208">
        <v>44136</v>
      </c>
      <c r="Q20" s="208">
        <v>44166</v>
      </c>
      <c r="R20" s="208">
        <v>44197</v>
      </c>
      <c r="S20" s="208">
        <v>44228</v>
      </c>
      <c r="T20" s="208">
        <v>44256</v>
      </c>
      <c r="U20" s="208">
        <v>44287</v>
      </c>
      <c r="V20" s="208">
        <v>44317</v>
      </c>
      <c r="W20" s="208">
        <v>44348</v>
      </c>
      <c r="X20" s="208">
        <v>44378</v>
      </c>
      <c r="Y20" s="208">
        <v>44409</v>
      </c>
      <c r="Z20" s="208">
        <v>44440</v>
      </c>
      <c r="AA20" s="208">
        <v>44470</v>
      </c>
      <c r="AB20" s="208">
        <v>44501</v>
      </c>
      <c r="AC20" s="208">
        <v>44531</v>
      </c>
      <c r="AD20" s="208">
        <v>44562</v>
      </c>
      <c r="AE20" s="208">
        <v>44593</v>
      </c>
      <c r="AF20" s="208">
        <v>44621</v>
      </c>
      <c r="AG20" s="208">
        <v>44652</v>
      </c>
      <c r="AH20" s="208">
        <v>44682</v>
      </c>
      <c r="AI20" s="208">
        <v>44713</v>
      </c>
      <c r="AJ20" s="208">
        <v>44743</v>
      </c>
      <c r="AK20" s="208">
        <v>44774</v>
      </c>
      <c r="AL20" s="208">
        <v>44805</v>
      </c>
      <c r="AM20" s="208">
        <v>44835</v>
      </c>
      <c r="AN20" s="208">
        <v>44866</v>
      </c>
      <c r="AO20" s="208">
        <v>44896</v>
      </c>
      <c r="AP20" s="208">
        <v>44927</v>
      </c>
      <c r="AQ20" s="208">
        <v>44958</v>
      </c>
      <c r="AR20" s="208">
        <v>44986</v>
      </c>
      <c r="AS20" s="208">
        <v>45017</v>
      </c>
      <c r="AT20" s="208">
        <v>45047</v>
      </c>
      <c r="AU20" s="208">
        <v>45078</v>
      </c>
      <c r="AV20" s="208">
        <v>45108</v>
      </c>
      <c r="AW20" s="208">
        <v>45139</v>
      </c>
      <c r="AX20" s="208">
        <v>45170</v>
      </c>
      <c r="AY20" s="208">
        <v>45200</v>
      </c>
      <c r="AZ20" s="208">
        <v>45231</v>
      </c>
      <c r="BA20" s="208">
        <v>45261</v>
      </c>
      <c r="BB20" s="208">
        <v>45292</v>
      </c>
      <c r="BC20" s="208">
        <v>45323</v>
      </c>
      <c r="BD20" s="208">
        <v>45352</v>
      </c>
      <c r="BE20" s="208">
        <v>45383</v>
      </c>
      <c r="BF20" s="208">
        <v>45413</v>
      </c>
      <c r="BG20" s="208">
        <v>45444</v>
      </c>
      <c r="BH20" s="208">
        <v>45474</v>
      </c>
      <c r="BI20" s="208">
        <v>45505</v>
      </c>
      <c r="BJ20" s="208">
        <v>45536</v>
      </c>
      <c r="BK20" s="208">
        <v>45566</v>
      </c>
      <c r="BL20" s="208">
        <v>45597</v>
      </c>
      <c r="BM20" s="208">
        <v>45627</v>
      </c>
      <c r="BN20" s="208" t="s">
        <v>32</v>
      </c>
      <c r="BO20" s="59"/>
      <c r="BP20" s="59"/>
      <c r="BQ20" s="59"/>
    </row>
    <row r="21" spans="2:69" ht="14.4" x14ac:dyDescent="0.3">
      <c r="B21" s="77" t="s">
        <v>88</v>
      </c>
      <c r="C21" s="142">
        <v>1</v>
      </c>
      <c r="D21" s="87">
        <f t="shared" ref="D21:D26" si="1">SUM(E21:BM21)</f>
        <v>3378597.1746842004</v>
      </c>
      <c r="E21" s="87">
        <f>'Technos Watches - TH'!D18+'Technos Watches - TH'!D24+'Construction Supply Stores'!D18+'Construction Supply Stores'!D24+'Food Supliers'!C18+'Food Supliers'!C24</f>
        <v>337418</v>
      </c>
      <c r="F21" s="87">
        <f>'Technos Watches - TH'!E18+'Technos Watches - TH'!E24+'Construction Supply Stores'!E18+'Construction Supply Stores'!E24+'Food Supliers'!D18+'Food Supliers'!D24</f>
        <v>47735</v>
      </c>
      <c r="G21" s="87">
        <f>'Technos Watches - TH'!F18+'Technos Watches - TH'!F24+'Construction Supply Stores'!F18+'Construction Supply Stores'!F24+'Food Supliers'!E18+'Food Supliers'!E24</f>
        <v>47735</v>
      </c>
      <c r="H21" s="87">
        <f>'Technos Watches - TH'!G18+'Technos Watches - TH'!G24+'Construction Supply Stores'!G18+'Construction Supply Stores'!G24+'Food Supliers'!F18+'Food Supliers'!F24</f>
        <v>47735</v>
      </c>
      <c r="I21" s="87">
        <f>'Technos Watches - TH'!H18+'Technos Watches - TH'!H24+'Construction Supply Stores'!H18+'Construction Supply Stores'!H24+'Food Supliers'!G18+'Food Supliers'!G24</f>
        <v>47735</v>
      </c>
      <c r="J21" s="87">
        <f>'Technos Watches - TH'!I18+'Technos Watches - TH'!I24+'Construction Supply Stores'!I18+'Construction Supply Stores'!I24+'Food Supliers'!H18+'Food Supliers'!H24</f>
        <v>47735</v>
      </c>
      <c r="K21" s="87">
        <f>'Technos Watches - TH'!J18+'Technos Watches - TH'!J24+'Construction Supply Stores'!J18+'Construction Supply Stores'!J24+'Food Supliers'!I18+'Food Supliers'!I24</f>
        <v>47735</v>
      </c>
      <c r="L21" s="87">
        <f>'Technos Watches - TH'!K18+'Technos Watches - TH'!K24+'Construction Supply Stores'!K18+'Construction Supply Stores'!K24+'Food Supliers'!J18+'Food Supliers'!J24</f>
        <v>47735</v>
      </c>
      <c r="M21" s="87">
        <f>'Technos Watches - TH'!L18+'Technos Watches - TH'!L24+'Construction Supply Stores'!L18+'Construction Supply Stores'!L24+'Food Supliers'!K18+'Food Supliers'!K24</f>
        <v>47735</v>
      </c>
      <c r="N21" s="87">
        <f>'Technos Watches - TH'!M18+'Technos Watches - TH'!M24+'Construction Supply Stores'!M18+'Construction Supply Stores'!M24+'Food Supliers'!L18+'Food Supliers'!L24</f>
        <v>47735</v>
      </c>
      <c r="O21" s="87">
        <f>'Technos Watches - TH'!N18+'Technos Watches - TH'!N24+'Construction Supply Stores'!N18+'Construction Supply Stores'!N24+'Food Supliers'!M18+'Food Supliers'!M24</f>
        <v>47735</v>
      </c>
      <c r="P21" s="87">
        <f>'Technos Watches - TH'!O18+'Technos Watches - TH'!O24+'Construction Supply Stores'!O18+'Construction Supply Stores'!O24+'Food Supliers'!N18+'Food Supliers'!N24</f>
        <v>47735</v>
      </c>
      <c r="Q21" s="87">
        <f>'Technos Watches - TH'!P18+'Technos Watches - TH'!P24+'Construction Supply Stores'!P18+'Construction Supply Stores'!P24+'Food Supliers'!O18+'Food Supliers'!O24</f>
        <v>47735</v>
      </c>
      <c r="R21" s="87">
        <f>'Technos Watches - TH'!Q18+'Technos Watches - TH'!Q24+'Construction Supply Stores'!Q18+'Construction Supply Stores'!Q24+'Food Supliers'!P18+'Food Supliers'!P24</f>
        <v>49167.049999999996</v>
      </c>
      <c r="S21" s="87">
        <f>'Technos Watches - TH'!R18+'Technos Watches - TH'!R24+'Construction Supply Stores'!R18+'Construction Supply Stores'!R24+'Food Supliers'!Q18+'Food Supliers'!Q24</f>
        <v>49167.049999999996</v>
      </c>
      <c r="T21" s="87">
        <f>'Technos Watches - TH'!S18+'Technos Watches - TH'!S24+'Construction Supply Stores'!S18+'Construction Supply Stores'!S24+'Food Supliers'!R18+'Food Supliers'!R24</f>
        <v>49167.049999999996</v>
      </c>
      <c r="U21" s="87">
        <f>'Technos Watches - TH'!T18+'Technos Watches - TH'!T24+'Construction Supply Stores'!T18+'Construction Supply Stores'!T24+'Food Supliers'!S18+'Food Supliers'!S24</f>
        <v>49167.049999999996</v>
      </c>
      <c r="V21" s="87">
        <f>'Technos Watches - TH'!U18+'Technos Watches - TH'!U24+'Construction Supply Stores'!U18+'Construction Supply Stores'!U24+'Food Supliers'!T18+'Food Supliers'!T24</f>
        <v>49167.049999999996</v>
      </c>
      <c r="W21" s="87">
        <f>'Technos Watches - TH'!V18+'Technos Watches - TH'!V24+'Construction Supply Stores'!V18+'Construction Supply Stores'!V24+'Food Supliers'!U18+'Food Supliers'!U24</f>
        <v>49167.049999999996</v>
      </c>
      <c r="X21" s="87">
        <f>'Technos Watches - TH'!W18+'Technos Watches - TH'!W24+'Construction Supply Stores'!W18+'Construction Supply Stores'!W24+'Food Supliers'!V18+'Food Supliers'!V24</f>
        <v>49167.049999999996</v>
      </c>
      <c r="Y21" s="87">
        <f>'Technos Watches - TH'!X18+'Technos Watches - TH'!X24+'Construction Supply Stores'!X18+'Construction Supply Stores'!X24+'Food Supliers'!W18+'Food Supliers'!W24</f>
        <v>49167.049999999996</v>
      </c>
      <c r="Z21" s="87">
        <f>'Technos Watches - TH'!Y18+'Technos Watches - TH'!Y24+'Construction Supply Stores'!Y18+'Construction Supply Stores'!Y24+'Food Supliers'!X18+'Food Supliers'!X24</f>
        <v>49167.049999999996</v>
      </c>
      <c r="AA21" s="87">
        <f>'Technos Watches - TH'!Z18+'Technos Watches - TH'!Z24+'Construction Supply Stores'!Z18+'Construction Supply Stores'!Z24+'Food Supliers'!Y18+'Food Supliers'!Y24</f>
        <v>49167.049999999996</v>
      </c>
      <c r="AB21" s="87">
        <f>'Technos Watches - TH'!AA18+'Technos Watches - TH'!AA24+'Construction Supply Stores'!AA18+'Construction Supply Stores'!AA24+'Food Supliers'!Z18+'Food Supliers'!Z24</f>
        <v>49167.049999999996</v>
      </c>
      <c r="AC21" s="87">
        <f>'Technos Watches - TH'!AB18+'Technos Watches - TH'!AB24+'Construction Supply Stores'!AB18+'Construction Supply Stores'!AB24+'Food Supliers'!AA18+'Food Supliers'!AA24</f>
        <v>49167.049999999996</v>
      </c>
      <c r="AD21" s="87">
        <f>'Technos Watches - TH'!AC18+'Technos Watches - TH'!AC24+'Construction Supply Stores'!AC18+'Construction Supply Stores'!AC24+'Food Supliers'!AB18+'Food Supliers'!AB24</f>
        <v>50642.061500000003</v>
      </c>
      <c r="AE21" s="87">
        <f>'Technos Watches - TH'!AD18+'Technos Watches - TH'!AD24+'Construction Supply Stores'!AD18+'Construction Supply Stores'!AD24+'Food Supliers'!AC18+'Food Supliers'!AC24</f>
        <v>50642.061500000003</v>
      </c>
      <c r="AF21" s="87">
        <f>'Technos Watches - TH'!AE18+'Technos Watches - TH'!AE24+'Construction Supply Stores'!AE18+'Construction Supply Stores'!AE24+'Food Supliers'!AD18+'Food Supliers'!AD24</f>
        <v>50642.061500000003</v>
      </c>
      <c r="AG21" s="87">
        <f>'Technos Watches - TH'!AF18+'Technos Watches - TH'!AF24+'Construction Supply Stores'!AF18+'Construction Supply Stores'!AF24+'Food Supliers'!AE18+'Food Supliers'!AE24</f>
        <v>50642.061500000003</v>
      </c>
      <c r="AH21" s="87">
        <f>'Technos Watches - TH'!AG18+'Technos Watches - TH'!AG24+'Construction Supply Stores'!AG18+'Construction Supply Stores'!AG24+'Food Supliers'!AF18+'Food Supliers'!AF24</f>
        <v>50642.061500000003</v>
      </c>
      <c r="AI21" s="87">
        <f>'Technos Watches - TH'!AH18+'Technos Watches - TH'!AH24+'Construction Supply Stores'!AH18+'Construction Supply Stores'!AH24+'Food Supliers'!AG18+'Food Supliers'!AG24</f>
        <v>50642.061500000003</v>
      </c>
      <c r="AJ21" s="87">
        <f>'Technos Watches - TH'!AI18+'Technos Watches - TH'!AI24+'Construction Supply Stores'!AI18+'Construction Supply Stores'!AI24+'Food Supliers'!AH18+'Food Supliers'!AH24</f>
        <v>50642.061500000003</v>
      </c>
      <c r="AK21" s="87">
        <f>'Technos Watches - TH'!AJ18+'Technos Watches - TH'!AJ24+'Construction Supply Stores'!AJ18+'Construction Supply Stores'!AJ24+'Food Supliers'!AI18+'Food Supliers'!AI24</f>
        <v>50642.061500000003</v>
      </c>
      <c r="AL21" s="87">
        <f>'Technos Watches - TH'!AK18+'Technos Watches - TH'!AK24+'Construction Supply Stores'!AK18+'Construction Supply Stores'!AK24+'Food Supliers'!AJ18+'Food Supliers'!AJ24</f>
        <v>50642.061500000003</v>
      </c>
      <c r="AM21" s="87">
        <f>'Technos Watches - TH'!AL18+'Technos Watches - TH'!AL24+'Construction Supply Stores'!AL18+'Construction Supply Stores'!AL24+'Food Supliers'!AK18+'Food Supliers'!AK24</f>
        <v>50642.061500000003</v>
      </c>
      <c r="AN21" s="87">
        <f>'Technos Watches - TH'!AM18+'Technos Watches - TH'!AM24+'Construction Supply Stores'!AM18+'Construction Supply Stores'!AM24+'Food Supliers'!AL18+'Food Supliers'!AL24</f>
        <v>50642.061500000003</v>
      </c>
      <c r="AO21" s="87">
        <f>'Technos Watches - TH'!AN18+'Technos Watches - TH'!AN24+'Construction Supply Stores'!AN18+'Construction Supply Stores'!AN24+'Food Supliers'!AM18+'Food Supliers'!AM24</f>
        <v>50642.061500000003</v>
      </c>
      <c r="AP21" s="87">
        <f>'Technos Watches - TH'!AO18+'Technos Watches - TH'!AO24+'Construction Supply Stores'!AO18+'Construction Supply Stores'!AO24+'Food Supliers'!AN18+'Food Supliers'!AN24</f>
        <v>52161.323344999997</v>
      </c>
      <c r="AQ21" s="87">
        <f>'Technos Watches - TH'!AP18+'Technos Watches - TH'!AP24+'Construction Supply Stores'!AP18+'Construction Supply Stores'!AP24+'Food Supliers'!AO18+'Food Supliers'!AO24</f>
        <v>52161.323344999997</v>
      </c>
      <c r="AR21" s="87">
        <f>'Technos Watches - TH'!AQ18+'Technos Watches - TH'!AQ24+'Construction Supply Stores'!AQ18+'Construction Supply Stores'!AQ24+'Food Supliers'!AP18+'Food Supliers'!AP24</f>
        <v>52161.323344999997</v>
      </c>
      <c r="AS21" s="87">
        <f>'Technos Watches - TH'!AR18+'Technos Watches - TH'!AR24+'Construction Supply Stores'!AR18+'Construction Supply Stores'!AR24+'Food Supliers'!AQ18+'Food Supliers'!AQ24</f>
        <v>52161.323344999997</v>
      </c>
      <c r="AT21" s="87">
        <f>'Technos Watches - TH'!AS18+'Technos Watches - TH'!AS24+'Construction Supply Stores'!AS18+'Construction Supply Stores'!AS24+'Food Supliers'!AR18+'Food Supliers'!AR24</f>
        <v>52161.323344999997</v>
      </c>
      <c r="AU21" s="87">
        <f>'Technos Watches - TH'!AT18+'Technos Watches - TH'!AT24+'Construction Supply Stores'!AT18+'Construction Supply Stores'!AT24+'Food Supliers'!AS18+'Food Supliers'!AS24</f>
        <v>52161.323344999997</v>
      </c>
      <c r="AV21" s="87">
        <f>'Technos Watches - TH'!AU18+'Technos Watches - TH'!AU24+'Construction Supply Stores'!AU18+'Construction Supply Stores'!AU24+'Food Supliers'!AT18+'Food Supliers'!AT24</f>
        <v>52161.323344999997</v>
      </c>
      <c r="AW21" s="87">
        <f>'Technos Watches - TH'!AV18+'Technos Watches - TH'!AV24+'Construction Supply Stores'!AV18+'Construction Supply Stores'!AV24+'Food Supliers'!AU18+'Food Supliers'!AU24</f>
        <v>52161.323344999997</v>
      </c>
      <c r="AX21" s="87">
        <f>'Technos Watches - TH'!AW18+'Technos Watches - TH'!AW24+'Construction Supply Stores'!AW18+'Construction Supply Stores'!AW24+'Food Supliers'!AV18+'Food Supliers'!AV24</f>
        <v>52161.323344999997</v>
      </c>
      <c r="AY21" s="87">
        <f>'Technos Watches - TH'!AX18+'Technos Watches - TH'!AX24+'Construction Supply Stores'!AX18+'Construction Supply Stores'!AX24+'Food Supliers'!AW18+'Food Supliers'!AW24</f>
        <v>52161.323344999997</v>
      </c>
      <c r="AZ21" s="87">
        <f>'Technos Watches - TH'!AY18+'Technos Watches - TH'!AY24+'Construction Supply Stores'!AY18+'Construction Supply Stores'!AY24+'Food Supliers'!AX18+'Food Supliers'!AX24</f>
        <v>52161.323344999997</v>
      </c>
      <c r="BA21" s="87">
        <f>'Technos Watches - TH'!AZ18+'Technos Watches - TH'!AZ24+'Construction Supply Stores'!AZ18+'Construction Supply Stores'!AZ24+'Food Supliers'!AY18+'Food Supliers'!AY24</f>
        <v>52161.323344999997</v>
      </c>
      <c r="BB21" s="87">
        <f>'Technos Watches - TH'!BA18+'Technos Watches - TH'!BA24+'Construction Supply Stores'!BA18+'Construction Supply Stores'!BA24+'Food Supliers'!AZ18+'Food Supliers'!AZ24</f>
        <v>53726.163045349997</v>
      </c>
      <c r="BC21" s="87">
        <f>'Technos Watches - TH'!BB18+'Technos Watches - TH'!BB24+'Construction Supply Stores'!BB18+'Construction Supply Stores'!BB24+'Food Supliers'!BA18+'Food Supliers'!BA24</f>
        <v>53726.163045349997</v>
      </c>
      <c r="BD21" s="87">
        <f>'Technos Watches - TH'!BC18+'Technos Watches - TH'!BC24+'Construction Supply Stores'!BC18+'Construction Supply Stores'!BC24+'Food Supliers'!BB18+'Food Supliers'!BB24</f>
        <v>53726.163045349997</v>
      </c>
      <c r="BE21" s="87">
        <f>'Technos Watches - TH'!BD18+'Technos Watches - TH'!BD24+'Construction Supply Stores'!BD18+'Construction Supply Stores'!BD24+'Food Supliers'!BC18+'Food Supliers'!BC24</f>
        <v>53726.163045349997</v>
      </c>
      <c r="BF21" s="87">
        <f>'Technos Watches - TH'!BE18+'Technos Watches - TH'!BE24+'Construction Supply Stores'!BE18+'Construction Supply Stores'!BE24+'Food Supliers'!BD18+'Food Supliers'!BD24</f>
        <v>53726.163045349997</v>
      </c>
      <c r="BG21" s="87">
        <f>'Technos Watches - TH'!BF18+'Technos Watches - TH'!BF24+'Construction Supply Stores'!BF18+'Construction Supply Stores'!BF24+'Food Supliers'!BE18+'Food Supliers'!BE24</f>
        <v>53726.163045349997</v>
      </c>
      <c r="BH21" s="87">
        <f>'Technos Watches - TH'!BG18+'Technos Watches - TH'!BG24+'Construction Supply Stores'!BG18+'Construction Supply Stores'!BG24+'Food Supliers'!BF18+'Food Supliers'!BF24</f>
        <v>53726.163045349997</v>
      </c>
      <c r="BI21" s="87">
        <f>'Technos Watches - TH'!BH18+'Technos Watches - TH'!BH24+'Construction Supply Stores'!BH18+'Construction Supply Stores'!BH24+'Food Supliers'!BG18+'Food Supliers'!BG24</f>
        <v>53726.163045349997</v>
      </c>
      <c r="BJ21" s="87">
        <f>'Technos Watches - TH'!BI18+'Technos Watches - TH'!BI24+'Construction Supply Stores'!BI18+'Construction Supply Stores'!BI24+'Food Supliers'!BH18+'Food Supliers'!BH24</f>
        <v>53726.163045349997</v>
      </c>
      <c r="BK21" s="87">
        <f>'Technos Watches - TH'!BJ18+'Technos Watches - TH'!BJ24+'Construction Supply Stores'!BJ18+'Construction Supply Stores'!BJ24+'Food Supliers'!BI18+'Food Supliers'!BI24</f>
        <v>53726.163045349997</v>
      </c>
      <c r="BL21" s="87">
        <f>'Technos Watches - TH'!BK18+'Technos Watches - TH'!BK24+'Construction Supply Stores'!BK18+'Construction Supply Stores'!BK24+'Food Supliers'!BJ18+'Food Supliers'!BJ24</f>
        <v>53726.163045349997</v>
      </c>
      <c r="BM21" s="87">
        <f>'Technos Watches - TH'!BL18+'Technos Watches - TH'!BL24+'Construction Supply Stores'!BL18+'Construction Supply Stores'!BL24+'Food Supliers'!BK18+'Food Supliers'!BK24</f>
        <v>53726.163045349997</v>
      </c>
      <c r="BN21" s="99"/>
    </row>
    <row r="22" spans="2:69" ht="14.4" x14ac:dyDescent="0.3">
      <c r="B22" s="77" t="s">
        <v>89</v>
      </c>
      <c r="C22" s="143">
        <f>D22/D21</f>
        <v>-0.34175278682281068</v>
      </c>
      <c r="D22" s="87">
        <f t="shared" si="1"/>
        <v>-1154645</v>
      </c>
      <c r="E22" s="87">
        <f>'Technos Watches - TH'!D19+'Technos Watches - TH'!D25+'Construction Supply Stores'!D19+'Construction Supply Stores'!D25+'Food Supliers'!C19+'Food Supliers'!C25</f>
        <v>-1154645</v>
      </c>
      <c r="F22" s="87">
        <f>'Technos Watches - TH'!E19+'Technos Watches - TH'!E25+'Construction Supply Stores'!E19+'Construction Supply Stores'!E25+'Food Supliers'!D19+'Food Supliers'!D25</f>
        <v>0</v>
      </c>
      <c r="G22" s="87">
        <f>'Technos Watches - TH'!F19+'Technos Watches - TH'!F25+'Construction Supply Stores'!F19+'Construction Supply Stores'!F25+'Food Supliers'!E19+'Food Supliers'!E25</f>
        <v>0</v>
      </c>
      <c r="H22" s="87">
        <f>'Technos Watches - TH'!G19+'Technos Watches - TH'!G25+'Construction Supply Stores'!G19+'Construction Supply Stores'!G25+'Food Supliers'!F19+'Food Supliers'!F25</f>
        <v>0</v>
      </c>
      <c r="I22" s="87">
        <f>'Technos Watches - TH'!H19+'Technos Watches - TH'!H25+'Construction Supply Stores'!H19+'Construction Supply Stores'!H25+'Food Supliers'!G19+'Food Supliers'!G25</f>
        <v>0</v>
      </c>
      <c r="J22" s="87">
        <f>'Technos Watches - TH'!I19+'Technos Watches - TH'!I25+'Construction Supply Stores'!I19+'Construction Supply Stores'!I25+'Food Supliers'!H19+'Food Supliers'!H25</f>
        <v>0</v>
      </c>
      <c r="K22" s="87">
        <f>'Technos Watches - TH'!J19+'Technos Watches - TH'!J25+'Construction Supply Stores'!J19+'Construction Supply Stores'!J25+'Food Supliers'!I19+'Food Supliers'!I25</f>
        <v>0</v>
      </c>
      <c r="L22" s="87">
        <f>'Technos Watches - TH'!K19+'Technos Watches - TH'!K25+'Construction Supply Stores'!K19+'Construction Supply Stores'!K25+'Food Supliers'!J19+'Food Supliers'!J25</f>
        <v>0</v>
      </c>
      <c r="M22" s="87">
        <f>'Technos Watches - TH'!L19+'Technos Watches - TH'!L25+'Construction Supply Stores'!L19+'Construction Supply Stores'!L25+'Food Supliers'!K19+'Food Supliers'!K25</f>
        <v>0</v>
      </c>
      <c r="N22" s="87">
        <f>'Technos Watches - TH'!M19+'Technos Watches - TH'!M25+'Construction Supply Stores'!M19+'Construction Supply Stores'!M25+'Food Supliers'!L19+'Food Supliers'!L25</f>
        <v>0</v>
      </c>
      <c r="O22" s="87">
        <f>'Technos Watches - TH'!N19+'Technos Watches - TH'!N25+'Construction Supply Stores'!N19+'Construction Supply Stores'!N25+'Food Supliers'!M19+'Food Supliers'!M25</f>
        <v>0</v>
      </c>
      <c r="P22" s="87">
        <f>'Technos Watches - TH'!O19+'Technos Watches - TH'!O25+'Construction Supply Stores'!O19+'Construction Supply Stores'!O25+'Food Supliers'!N19+'Food Supliers'!N25</f>
        <v>0</v>
      </c>
      <c r="Q22" s="87">
        <f>'Technos Watches - TH'!P19+'Technos Watches - TH'!P25+'Construction Supply Stores'!P19+'Construction Supply Stores'!P25+'Food Supliers'!O19+'Food Supliers'!O25</f>
        <v>0</v>
      </c>
      <c r="R22" s="87">
        <f>'Technos Watches - TH'!Q19+'Technos Watches - TH'!Q25+'Construction Supply Stores'!Q19+'Construction Supply Stores'!Q25+'Food Supliers'!P19+'Food Supliers'!P25</f>
        <v>0</v>
      </c>
      <c r="S22" s="87">
        <f>'Technos Watches - TH'!R19+'Technos Watches - TH'!R25+'Construction Supply Stores'!R19+'Construction Supply Stores'!R25+'Food Supliers'!Q19+'Food Supliers'!Q25</f>
        <v>0</v>
      </c>
      <c r="T22" s="87">
        <f>'Technos Watches - TH'!S19+'Technos Watches - TH'!S25+'Construction Supply Stores'!S19+'Construction Supply Stores'!S25+'Food Supliers'!R19+'Food Supliers'!R25</f>
        <v>0</v>
      </c>
      <c r="U22" s="87">
        <f>'Technos Watches - TH'!T19+'Technos Watches - TH'!T25+'Construction Supply Stores'!T19+'Construction Supply Stores'!T25+'Food Supliers'!S19+'Food Supliers'!S25</f>
        <v>0</v>
      </c>
      <c r="V22" s="87">
        <f>'Technos Watches - TH'!U19+'Technos Watches - TH'!U25+'Construction Supply Stores'!U19+'Construction Supply Stores'!U25+'Food Supliers'!T19+'Food Supliers'!T25</f>
        <v>0</v>
      </c>
      <c r="W22" s="87">
        <f>'Technos Watches - TH'!V19+'Technos Watches - TH'!V25+'Construction Supply Stores'!V19+'Construction Supply Stores'!V25+'Food Supliers'!U19+'Food Supliers'!U25</f>
        <v>0</v>
      </c>
      <c r="X22" s="87">
        <f>'Technos Watches - TH'!W19+'Technos Watches - TH'!W25+'Construction Supply Stores'!W19+'Construction Supply Stores'!W25+'Food Supliers'!V19+'Food Supliers'!V25</f>
        <v>0</v>
      </c>
      <c r="Y22" s="87">
        <f>'Technos Watches - TH'!X19+'Technos Watches - TH'!X25+'Construction Supply Stores'!X19+'Construction Supply Stores'!X25+'Food Supliers'!W19+'Food Supliers'!W25</f>
        <v>0</v>
      </c>
      <c r="Z22" s="87">
        <f>'Technos Watches - TH'!Y19+'Technos Watches - TH'!Y25+'Construction Supply Stores'!Y19+'Construction Supply Stores'!Y25+'Food Supliers'!X19+'Food Supliers'!X25</f>
        <v>0</v>
      </c>
      <c r="AA22" s="87">
        <f>'Technos Watches - TH'!Z19+'Technos Watches - TH'!Z25+'Construction Supply Stores'!Z19+'Construction Supply Stores'!Z25+'Food Supliers'!Y19+'Food Supliers'!Y25</f>
        <v>0</v>
      </c>
      <c r="AB22" s="87">
        <f>'Technos Watches - TH'!AA19+'Technos Watches - TH'!AA25+'Construction Supply Stores'!AA19+'Construction Supply Stores'!AA25+'Food Supliers'!Z19+'Food Supliers'!Z25</f>
        <v>0</v>
      </c>
      <c r="AC22" s="87">
        <f>'Technos Watches - TH'!AB19+'Technos Watches - TH'!AB25+'Construction Supply Stores'!AB19+'Construction Supply Stores'!AB25+'Food Supliers'!AA19+'Food Supliers'!AA25</f>
        <v>0</v>
      </c>
      <c r="AD22" s="87">
        <f>'Technos Watches - TH'!AC19+'Technos Watches - TH'!AC25+'Construction Supply Stores'!AC19+'Construction Supply Stores'!AC25+'Food Supliers'!AB19+'Food Supliers'!AB25</f>
        <v>0</v>
      </c>
      <c r="AE22" s="87">
        <f>'Technos Watches - TH'!AD19+'Technos Watches - TH'!AD25+'Construction Supply Stores'!AD19+'Construction Supply Stores'!AD25+'Food Supliers'!AC19+'Food Supliers'!AC25</f>
        <v>0</v>
      </c>
      <c r="AF22" s="87">
        <f>'Technos Watches - TH'!AE19+'Technos Watches - TH'!AE25+'Construction Supply Stores'!AE19+'Construction Supply Stores'!AE25+'Food Supliers'!AD19+'Food Supliers'!AD25</f>
        <v>0</v>
      </c>
      <c r="AG22" s="87">
        <f>'Technos Watches - TH'!AF19+'Technos Watches - TH'!AF25+'Construction Supply Stores'!AF19+'Construction Supply Stores'!AF25+'Food Supliers'!AE19+'Food Supliers'!AE25</f>
        <v>0</v>
      </c>
      <c r="AH22" s="87">
        <f>'Technos Watches - TH'!AG19+'Technos Watches - TH'!AG25+'Construction Supply Stores'!AG19+'Construction Supply Stores'!AG25+'Food Supliers'!AF19+'Food Supliers'!AF25</f>
        <v>0</v>
      </c>
      <c r="AI22" s="87">
        <f>'Technos Watches - TH'!AH19+'Technos Watches - TH'!AH25+'Construction Supply Stores'!AH19+'Construction Supply Stores'!AH25+'Food Supliers'!AG19+'Food Supliers'!AG25</f>
        <v>0</v>
      </c>
      <c r="AJ22" s="87">
        <f>'Technos Watches - TH'!AI19+'Technos Watches - TH'!AI25+'Construction Supply Stores'!AI19+'Construction Supply Stores'!AI25+'Food Supliers'!AH19+'Food Supliers'!AH25</f>
        <v>0</v>
      </c>
      <c r="AK22" s="87">
        <f>'Technos Watches - TH'!AJ19+'Technos Watches - TH'!AJ25+'Construction Supply Stores'!AJ19+'Construction Supply Stores'!AJ25+'Food Supliers'!AI19+'Food Supliers'!AI25</f>
        <v>0</v>
      </c>
      <c r="AL22" s="87">
        <f>'Technos Watches - TH'!AK19+'Technos Watches - TH'!AK25+'Construction Supply Stores'!AK19+'Construction Supply Stores'!AK25+'Food Supliers'!AJ19+'Food Supliers'!AJ25</f>
        <v>0</v>
      </c>
      <c r="AM22" s="87">
        <f>'Technos Watches - TH'!AL19+'Technos Watches - TH'!AL25+'Construction Supply Stores'!AL19+'Construction Supply Stores'!AL25+'Food Supliers'!AK19+'Food Supliers'!AK25</f>
        <v>0</v>
      </c>
      <c r="AN22" s="87">
        <f>'Technos Watches - TH'!AM19+'Technos Watches - TH'!AM25+'Construction Supply Stores'!AM19+'Construction Supply Stores'!AM25+'Food Supliers'!AL19+'Food Supliers'!AL25</f>
        <v>0</v>
      </c>
      <c r="AO22" s="87">
        <f>'Technos Watches - TH'!AN19+'Technos Watches - TH'!AN25+'Construction Supply Stores'!AN19+'Construction Supply Stores'!AN25+'Food Supliers'!AM19+'Food Supliers'!AM25</f>
        <v>0</v>
      </c>
      <c r="AP22" s="87">
        <f>'Technos Watches - TH'!AO19+'Technos Watches - TH'!AO25+'Construction Supply Stores'!AO19+'Construction Supply Stores'!AO25+'Food Supliers'!AN19+'Food Supliers'!AN25</f>
        <v>0</v>
      </c>
      <c r="AQ22" s="87">
        <f>'Technos Watches - TH'!AP19+'Technos Watches - TH'!AP25+'Construction Supply Stores'!AP19+'Construction Supply Stores'!AP25+'Food Supliers'!AO19+'Food Supliers'!AO25</f>
        <v>0</v>
      </c>
      <c r="AR22" s="87">
        <f>'Technos Watches - TH'!AQ19+'Technos Watches - TH'!AQ25+'Construction Supply Stores'!AQ19+'Construction Supply Stores'!AQ25+'Food Supliers'!AP19+'Food Supliers'!AP25</f>
        <v>0</v>
      </c>
      <c r="AS22" s="87">
        <f>'Technos Watches - TH'!AR19+'Technos Watches - TH'!AR25+'Construction Supply Stores'!AR19+'Construction Supply Stores'!AR25+'Food Supliers'!AQ19+'Food Supliers'!AQ25</f>
        <v>0</v>
      </c>
      <c r="AT22" s="87">
        <f>'Technos Watches - TH'!AS19+'Technos Watches - TH'!AS25+'Construction Supply Stores'!AS19+'Construction Supply Stores'!AS25+'Food Supliers'!AR19+'Food Supliers'!AR25</f>
        <v>0</v>
      </c>
      <c r="AU22" s="87">
        <f>'Technos Watches - TH'!AT19+'Technos Watches - TH'!AT25+'Construction Supply Stores'!AT19+'Construction Supply Stores'!AT25+'Food Supliers'!AS19+'Food Supliers'!AS25</f>
        <v>0</v>
      </c>
      <c r="AV22" s="87">
        <f>'Technos Watches - TH'!AU19+'Technos Watches - TH'!AU25+'Construction Supply Stores'!AU19+'Construction Supply Stores'!AU25+'Food Supliers'!AT19+'Food Supliers'!AT25</f>
        <v>0</v>
      </c>
      <c r="AW22" s="87">
        <f>'Technos Watches - TH'!AV19+'Technos Watches - TH'!AV25+'Construction Supply Stores'!AV19+'Construction Supply Stores'!AV25+'Food Supliers'!AU19+'Food Supliers'!AU25</f>
        <v>0</v>
      </c>
      <c r="AX22" s="87">
        <f>'Technos Watches - TH'!AW19+'Technos Watches - TH'!AW25+'Construction Supply Stores'!AW19+'Construction Supply Stores'!AW25+'Food Supliers'!AV19+'Food Supliers'!AV25</f>
        <v>0</v>
      </c>
      <c r="AY22" s="87">
        <f>'Technos Watches - TH'!AX19+'Technos Watches - TH'!AX25+'Construction Supply Stores'!AX19+'Construction Supply Stores'!AX25+'Food Supliers'!AW19+'Food Supliers'!AW25</f>
        <v>0</v>
      </c>
      <c r="AZ22" s="87">
        <f>'Technos Watches - TH'!AY19+'Technos Watches - TH'!AY25+'Construction Supply Stores'!AY19+'Construction Supply Stores'!AY25+'Food Supliers'!AX19+'Food Supliers'!AX25</f>
        <v>0</v>
      </c>
      <c r="BA22" s="87">
        <f>'Technos Watches - TH'!AZ19+'Technos Watches - TH'!AZ25+'Construction Supply Stores'!AZ19+'Construction Supply Stores'!AZ25+'Food Supliers'!AY19+'Food Supliers'!AY25</f>
        <v>0</v>
      </c>
      <c r="BB22" s="87">
        <f>'Technos Watches - TH'!BA19+'Technos Watches - TH'!BA25+'Construction Supply Stores'!BA19+'Construction Supply Stores'!BA25+'Food Supliers'!AZ19+'Food Supliers'!AZ25</f>
        <v>0</v>
      </c>
      <c r="BC22" s="87">
        <f>'Technos Watches - TH'!BB19+'Technos Watches - TH'!BB25+'Construction Supply Stores'!BB19+'Construction Supply Stores'!BB25+'Food Supliers'!BA19+'Food Supliers'!BA25</f>
        <v>0</v>
      </c>
      <c r="BD22" s="87">
        <f>'Technos Watches - TH'!BC19+'Technos Watches - TH'!BC25+'Construction Supply Stores'!BC19+'Construction Supply Stores'!BC25+'Food Supliers'!BB19+'Food Supliers'!BB25</f>
        <v>0</v>
      </c>
      <c r="BE22" s="87">
        <f>'Technos Watches - TH'!BD19+'Technos Watches - TH'!BD25+'Construction Supply Stores'!BD19+'Construction Supply Stores'!BD25+'Food Supliers'!BC19+'Food Supliers'!BC25</f>
        <v>0</v>
      </c>
      <c r="BF22" s="87">
        <f>'Technos Watches - TH'!BE19+'Technos Watches - TH'!BE25+'Construction Supply Stores'!BE19+'Construction Supply Stores'!BE25+'Food Supliers'!BD19+'Food Supliers'!BD25</f>
        <v>0</v>
      </c>
      <c r="BG22" s="87">
        <f>'Technos Watches - TH'!BF19+'Technos Watches - TH'!BF25+'Construction Supply Stores'!BF19+'Construction Supply Stores'!BF25+'Food Supliers'!BE19+'Food Supliers'!BE25</f>
        <v>0</v>
      </c>
      <c r="BH22" s="87">
        <f>'Technos Watches - TH'!BG19+'Technos Watches - TH'!BG25+'Construction Supply Stores'!BG19+'Construction Supply Stores'!BG25+'Food Supliers'!BF19+'Food Supliers'!BF25</f>
        <v>0</v>
      </c>
      <c r="BI22" s="87">
        <f>'Technos Watches - TH'!BH19+'Technos Watches - TH'!BH25+'Construction Supply Stores'!BH19+'Construction Supply Stores'!BH25+'Food Supliers'!BG19+'Food Supliers'!BG25</f>
        <v>0</v>
      </c>
      <c r="BJ22" s="87">
        <f>'Technos Watches - TH'!BI19+'Technos Watches - TH'!BI25+'Construction Supply Stores'!BI19+'Construction Supply Stores'!BI25+'Food Supliers'!BH19+'Food Supliers'!BH25</f>
        <v>0</v>
      </c>
      <c r="BK22" s="87">
        <f>'Technos Watches - TH'!BJ19+'Technos Watches - TH'!BJ25+'Construction Supply Stores'!BJ19+'Construction Supply Stores'!BJ25+'Food Supliers'!BI19+'Food Supliers'!BI25</f>
        <v>0</v>
      </c>
      <c r="BL22" s="87">
        <f>'Technos Watches - TH'!BK19+'Technos Watches - TH'!BK25+'Construction Supply Stores'!BK19+'Construction Supply Stores'!BK25+'Food Supliers'!BJ19+'Food Supliers'!BJ25</f>
        <v>0</v>
      </c>
      <c r="BM22" s="87">
        <f>'Technos Watches - TH'!BL19+'Technos Watches - TH'!BL25+'Construction Supply Stores'!BL19+'Construction Supply Stores'!BL25+'Food Supliers'!BK19+'Food Supliers'!BK25</f>
        <v>0</v>
      </c>
      <c r="BN22" s="99"/>
    </row>
    <row r="23" spans="2:69" ht="14.4" x14ac:dyDescent="0.3">
      <c r="B23" s="77" t="s">
        <v>90</v>
      </c>
      <c r="C23" s="143">
        <f>D23/$D$21</f>
        <v>0.65824721317718882</v>
      </c>
      <c r="D23" s="87">
        <f t="shared" si="1"/>
        <v>2223952.1746841986</v>
      </c>
      <c r="E23" s="87">
        <f>E21+E22</f>
        <v>-817227</v>
      </c>
      <c r="F23" s="87">
        <f t="shared" ref="F23:BM23" si="2">F21+F22</f>
        <v>47735</v>
      </c>
      <c r="G23" s="87">
        <f t="shared" si="2"/>
        <v>47735</v>
      </c>
      <c r="H23" s="87">
        <f t="shared" si="2"/>
        <v>47735</v>
      </c>
      <c r="I23" s="87">
        <f t="shared" si="2"/>
        <v>47735</v>
      </c>
      <c r="J23" s="87">
        <f t="shared" si="2"/>
        <v>47735</v>
      </c>
      <c r="K23" s="87">
        <f t="shared" si="2"/>
        <v>47735</v>
      </c>
      <c r="L23" s="87">
        <f t="shared" si="2"/>
        <v>47735</v>
      </c>
      <c r="M23" s="87">
        <f t="shared" si="2"/>
        <v>47735</v>
      </c>
      <c r="N23" s="87">
        <f t="shared" si="2"/>
        <v>47735</v>
      </c>
      <c r="O23" s="87">
        <f t="shared" si="2"/>
        <v>47735</v>
      </c>
      <c r="P23" s="87">
        <f t="shared" si="2"/>
        <v>47735</v>
      </c>
      <c r="Q23" s="87">
        <f t="shared" si="2"/>
        <v>47735</v>
      </c>
      <c r="R23" s="87">
        <f t="shared" si="2"/>
        <v>49167.049999999996</v>
      </c>
      <c r="S23" s="87">
        <f t="shared" si="2"/>
        <v>49167.049999999996</v>
      </c>
      <c r="T23" s="87">
        <f t="shared" si="2"/>
        <v>49167.049999999996</v>
      </c>
      <c r="U23" s="87">
        <f t="shared" si="2"/>
        <v>49167.049999999996</v>
      </c>
      <c r="V23" s="87">
        <f t="shared" si="2"/>
        <v>49167.049999999996</v>
      </c>
      <c r="W23" s="87">
        <f t="shared" si="2"/>
        <v>49167.049999999996</v>
      </c>
      <c r="X23" s="87">
        <f t="shared" si="2"/>
        <v>49167.049999999996</v>
      </c>
      <c r="Y23" s="87">
        <f t="shared" si="2"/>
        <v>49167.049999999996</v>
      </c>
      <c r="Z23" s="87">
        <f t="shared" si="2"/>
        <v>49167.049999999996</v>
      </c>
      <c r="AA23" s="87">
        <f t="shared" si="2"/>
        <v>49167.049999999996</v>
      </c>
      <c r="AB23" s="87">
        <f t="shared" si="2"/>
        <v>49167.049999999996</v>
      </c>
      <c r="AC23" s="87">
        <f t="shared" si="2"/>
        <v>49167.049999999996</v>
      </c>
      <c r="AD23" s="87">
        <f t="shared" si="2"/>
        <v>50642.061500000003</v>
      </c>
      <c r="AE23" s="87">
        <f t="shared" si="2"/>
        <v>50642.061500000003</v>
      </c>
      <c r="AF23" s="87">
        <f t="shared" si="2"/>
        <v>50642.061500000003</v>
      </c>
      <c r="AG23" s="87">
        <f t="shared" si="2"/>
        <v>50642.061500000003</v>
      </c>
      <c r="AH23" s="87">
        <f t="shared" si="2"/>
        <v>50642.061500000003</v>
      </c>
      <c r="AI23" s="87">
        <f t="shared" si="2"/>
        <v>50642.061500000003</v>
      </c>
      <c r="AJ23" s="87">
        <f t="shared" si="2"/>
        <v>50642.061500000003</v>
      </c>
      <c r="AK23" s="87">
        <f t="shared" si="2"/>
        <v>50642.061500000003</v>
      </c>
      <c r="AL23" s="87">
        <f t="shared" si="2"/>
        <v>50642.061500000003</v>
      </c>
      <c r="AM23" s="87">
        <f t="shared" si="2"/>
        <v>50642.061500000003</v>
      </c>
      <c r="AN23" s="87">
        <f t="shared" si="2"/>
        <v>50642.061500000003</v>
      </c>
      <c r="AO23" s="87">
        <f t="shared" si="2"/>
        <v>50642.061500000003</v>
      </c>
      <c r="AP23" s="87">
        <f t="shared" si="2"/>
        <v>52161.323344999997</v>
      </c>
      <c r="AQ23" s="87">
        <f t="shared" si="2"/>
        <v>52161.323344999997</v>
      </c>
      <c r="AR23" s="87">
        <f t="shared" si="2"/>
        <v>52161.323344999997</v>
      </c>
      <c r="AS23" s="87">
        <f t="shared" si="2"/>
        <v>52161.323344999997</v>
      </c>
      <c r="AT23" s="87">
        <f t="shared" si="2"/>
        <v>52161.323344999997</v>
      </c>
      <c r="AU23" s="87">
        <f t="shared" si="2"/>
        <v>52161.323344999997</v>
      </c>
      <c r="AV23" s="87">
        <f t="shared" si="2"/>
        <v>52161.323344999997</v>
      </c>
      <c r="AW23" s="87">
        <f t="shared" si="2"/>
        <v>52161.323344999997</v>
      </c>
      <c r="AX23" s="87">
        <f t="shared" si="2"/>
        <v>52161.323344999997</v>
      </c>
      <c r="AY23" s="87">
        <f t="shared" si="2"/>
        <v>52161.323344999997</v>
      </c>
      <c r="AZ23" s="87">
        <f t="shared" si="2"/>
        <v>52161.323344999997</v>
      </c>
      <c r="BA23" s="87">
        <f t="shared" si="2"/>
        <v>52161.323344999997</v>
      </c>
      <c r="BB23" s="87">
        <f t="shared" si="2"/>
        <v>53726.163045349997</v>
      </c>
      <c r="BC23" s="87">
        <f t="shared" si="2"/>
        <v>53726.163045349997</v>
      </c>
      <c r="BD23" s="87">
        <f t="shared" si="2"/>
        <v>53726.163045349997</v>
      </c>
      <c r="BE23" s="87">
        <f t="shared" si="2"/>
        <v>53726.163045349997</v>
      </c>
      <c r="BF23" s="87">
        <f t="shared" si="2"/>
        <v>53726.163045349997</v>
      </c>
      <c r="BG23" s="87">
        <f t="shared" si="2"/>
        <v>53726.163045349997</v>
      </c>
      <c r="BH23" s="87">
        <f t="shared" si="2"/>
        <v>53726.163045349997</v>
      </c>
      <c r="BI23" s="87">
        <f t="shared" si="2"/>
        <v>53726.163045349997</v>
      </c>
      <c r="BJ23" s="87">
        <f t="shared" si="2"/>
        <v>53726.163045349997</v>
      </c>
      <c r="BK23" s="87">
        <f t="shared" si="2"/>
        <v>53726.163045349997</v>
      </c>
      <c r="BL23" s="87">
        <f t="shared" si="2"/>
        <v>53726.163045349997</v>
      </c>
      <c r="BM23" s="87">
        <f t="shared" si="2"/>
        <v>53726.163045349997</v>
      </c>
      <c r="BN23" s="99"/>
    </row>
    <row r="24" spans="2:69" ht="14.4" x14ac:dyDescent="0.3">
      <c r="B24" s="77" t="s">
        <v>91</v>
      </c>
      <c r="C24" s="143">
        <f t="shared" ref="C24:C26" si="3">D24/$D$21</f>
        <v>-5.0000000000000044E-2</v>
      </c>
      <c r="D24" s="87">
        <f t="shared" si="1"/>
        <v>-168929.85873421017</v>
      </c>
      <c r="E24" s="87">
        <f>'Technos Watches - TH'!D20+'Technos Watches - TH'!D26+'Construction Supply Stores'!D20+'Construction Supply Stores'!D26+'Food Supliers'!C20+'Food Supliers'!C26</f>
        <v>-16870.900000000001</v>
      </c>
      <c r="F24" s="87">
        <f>'Technos Watches - TH'!E20+'Technos Watches - TH'!E26+'Construction Supply Stores'!E20+'Construction Supply Stores'!E26+'Food Supliers'!D20+'Food Supliers'!D26</f>
        <v>-2386.75</v>
      </c>
      <c r="G24" s="87">
        <f>'Technos Watches - TH'!F20+'Technos Watches - TH'!F26+'Construction Supply Stores'!F20+'Construction Supply Stores'!F26+'Food Supliers'!E20+'Food Supliers'!E26</f>
        <v>-2386.75</v>
      </c>
      <c r="H24" s="87">
        <f>'Technos Watches - TH'!G20+'Technos Watches - TH'!G26+'Construction Supply Stores'!G20+'Construction Supply Stores'!G26+'Food Supliers'!F20+'Food Supliers'!F26</f>
        <v>-2386.75</v>
      </c>
      <c r="I24" s="87">
        <f>'Technos Watches - TH'!H20+'Technos Watches - TH'!H26+'Construction Supply Stores'!H20+'Construction Supply Stores'!H26+'Food Supliers'!G20+'Food Supliers'!G26</f>
        <v>-2386.75</v>
      </c>
      <c r="J24" s="87">
        <f>'Technos Watches - TH'!I20+'Technos Watches - TH'!I26+'Construction Supply Stores'!I20+'Construction Supply Stores'!I26+'Food Supliers'!H20+'Food Supliers'!H26</f>
        <v>-2386.75</v>
      </c>
      <c r="K24" s="87">
        <f>'Technos Watches - TH'!J20+'Technos Watches - TH'!J26+'Construction Supply Stores'!J20+'Construction Supply Stores'!J26+'Food Supliers'!I20+'Food Supliers'!I26</f>
        <v>-2386.75</v>
      </c>
      <c r="L24" s="87">
        <f>'Technos Watches - TH'!K20+'Technos Watches - TH'!K26+'Construction Supply Stores'!K20+'Construction Supply Stores'!K26+'Food Supliers'!J20+'Food Supliers'!J26</f>
        <v>-2386.75</v>
      </c>
      <c r="M24" s="87">
        <f>'Technos Watches - TH'!L20+'Technos Watches - TH'!L26+'Construction Supply Stores'!L20+'Construction Supply Stores'!L26+'Food Supliers'!K20+'Food Supliers'!K26</f>
        <v>-2386.75</v>
      </c>
      <c r="N24" s="87">
        <f>'Technos Watches - TH'!M20+'Technos Watches - TH'!M26+'Construction Supply Stores'!M20+'Construction Supply Stores'!M26+'Food Supliers'!L20+'Food Supliers'!L26</f>
        <v>-2386.75</v>
      </c>
      <c r="O24" s="87">
        <f>'Technos Watches - TH'!N20+'Technos Watches - TH'!N26+'Construction Supply Stores'!N20+'Construction Supply Stores'!N26+'Food Supliers'!M20+'Food Supliers'!M26</f>
        <v>-2386.75</v>
      </c>
      <c r="P24" s="87">
        <f>'Technos Watches - TH'!O20+'Technos Watches - TH'!O26+'Construction Supply Stores'!O20+'Construction Supply Stores'!O26+'Food Supliers'!N20+'Food Supliers'!N26</f>
        <v>-2386.75</v>
      </c>
      <c r="Q24" s="87">
        <f>'Technos Watches - TH'!P20+'Technos Watches - TH'!P26+'Construction Supply Stores'!P20+'Construction Supply Stores'!P26+'Food Supliers'!O20+'Food Supliers'!O26</f>
        <v>-2386.75</v>
      </c>
      <c r="R24" s="87">
        <f>'Technos Watches - TH'!Q20+'Technos Watches - TH'!Q26+'Construction Supply Stores'!Q20+'Construction Supply Stores'!Q26+'Food Supliers'!P20+'Food Supliers'!P26</f>
        <v>-2458.3525</v>
      </c>
      <c r="S24" s="87">
        <f>'Technos Watches - TH'!R20+'Technos Watches - TH'!R26+'Construction Supply Stores'!R20+'Construction Supply Stores'!R26+'Food Supliers'!Q20+'Food Supliers'!Q26</f>
        <v>-2458.3525</v>
      </c>
      <c r="T24" s="87">
        <f>'Technos Watches - TH'!S20+'Technos Watches - TH'!S26+'Construction Supply Stores'!S20+'Construction Supply Stores'!S26+'Food Supliers'!R20+'Food Supliers'!R26</f>
        <v>-2458.3525</v>
      </c>
      <c r="U24" s="87">
        <f>'Technos Watches - TH'!T20+'Technos Watches - TH'!T26+'Construction Supply Stores'!T20+'Construction Supply Stores'!T26+'Food Supliers'!S20+'Food Supliers'!S26</f>
        <v>-2458.3525</v>
      </c>
      <c r="V24" s="87">
        <f>'Technos Watches - TH'!U20+'Technos Watches - TH'!U26+'Construction Supply Stores'!U20+'Construction Supply Stores'!U26+'Food Supliers'!T20+'Food Supliers'!T26</f>
        <v>-2458.3525</v>
      </c>
      <c r="W24" s="87">
        <f>'Technos Watches - TH'!V20+'Technos Watches - TH'!V26+'Construction Supply Stores'!V20+'Construction Supply Stores'!V26+'Food Supliers'!U20+'Food Supliers'!U26</f>
        <v>-2458.3525</v>
      </c>
      <c r="X24" s="87">
        <f>'Technos Watches - TH'!W20+'Technos Watches - TH'!W26+'Construction Supply Stores'!W20+'Construction Supply Stores'!W26+'Food Supliers'!V20+'Food Supliers'!V26</f>
        <v>-2458.3525</v>
      </c>
      <c r="Y24" s="87">
        <f>'Technos Watches - TH'!X20+'Technos Watches - TH'!X26+'Construction Supply Stores'!X20+'Construction Supply Stores'!X26+'Food Supliers'!W20+'Food Supliers'!W26</f>
        <v>-2458.3525</v>
      </c>
      <c r="Z24" s="87">
        <f>'Technos Watches - TH'!Y20+'Technos Watches - TH'!Y26+'Construction Supply Stores'!Y20+'Construction Supply Stores'!Y26+'Food Supliers'!X20+'Food Supliers'!X26</f>
        <v>-2458.3525</v>
      </c>
      <c r="AA24" s="87">
        <f>'Technos Watches - TH'!Z20+'Technos Watches - TH'!Z26+'Construction Supply Stores'!Z20+'Construction Supply Stores'!Z26+'Food Supliers'!Y20+'Food Supliers'!Y26</f>
        <v>-2458.3525</v>
      </c>
      <c r="AB24" s="87">
        <f>'Technos Watches - TH'!AA20+'Technos Watches - TH'!AA26+'Construction Supply Stores'!AA20+'Construction Supply Stores'!AA26+'Food Supliers'!Z20+'Food Supliers'!Z26</f>
        <v>-2458.3525</v>
      </c>
      <c r="AC24" s="87">
        <f>'Technos Watches - TH'!AB20+'Technos Watches - TH'!AB26+'Construction Supply Stores'!AB20+'Construction Supply Stores'!AB26+'Food Supliers'!AA20+'Food Supliers'!AA26</f>
        <v>-2458.3525</v>
      </c>
      <c r="AD24" s="87">
        <f>'Technos Watches - TH'!AC20+'Technos Watches - TH'!AC26+'Construction Supply Stores'!AC20+'Construction Supply Stores'!AC26+'Food Supliers'!AB20+'Food Supliers'!AB26</f>
        <v>-2532.103075</v>
      </c>
      <c r="AE24" s="87">
        <f>'Technos Watches - TH'!AD20+'Technos Watches - TH'!AD26+'Construction Supply Stores'!AD20+'Construction Supply Stores'!AD26+'Food Supliers'!AC20+'Food Supliers'!AC26</f>
        <v>-2532.103075</v>
      </c>
      <c r="AF24" s="87">
        <f>'Technos Watches - TH'!AE20+'Technos Watches - TH'!AE26+'Construction Supply Stores'!AE20+'Construction Supply Stores'!AE26+'Food Supliers'!AD20+'Food Supliers'!AD26</f>
        <v>-2532.103075</v>
      </c>
      <c r="AG24" s="87">
        <f>'Technos Watches - TH'!AF20+'Technos Watches - TH'!AF26+'Construction Supply Stores'!AF20+'Construction Supply Stores'!AF26+'Food Supliers'!AE20+'Food Supliers'!AE26</f>
        <v>-2532.103075</v>
      </c>
      <c r="AH24" s="87">
        <f>'Technos Watches - TH'!AG20+'Technos Watches - TH'!AG26+'Construction Supply Stores'!AG20+'Construction Supply Stores'!AG26+'Food Supliers'!AF20+'Food Supliers'!AF26</f>
        <v>-2532.103075</v>
      </c>
      <c r="AI24" s="87">
        <f>'Technos Watches - TH'!AH20+'Technos Watches - TH'!AH26+'Construction Supply Stores'!AH20+'Construction Supply Stores'!AH26+'Food Supliers'!AG20+'Food Supliers'!AG26</f>
        <v>-2532.103075</v>
      </c>
      <c r="AJ24" s="87">
        <f>'Technos Watches - TH'!AI20+'Technos Watches - TH'!AI26+'Construction Supply Stores'!AI20+'Construction Supply Stores'!AI26+'Food Supliers'!AH20+'Food Supliers'!AH26</f>
        <v>-2532.103075</v>
      </c>
      <c r="AK24" s="87">
        <f>'Technos Watches - TH'!AJ20+'Technos Watches - TH'!AJ26+'Construction Supply Stores'!AJ20+'Construction Supply Stores'!AJ26+'Food Supliers'!AI20+'Food Supliers'!AI26</f>
        <v>-2532.103075</v>
      </c>
      <c r="AL24" s="87">
        <f>'Technos Watches - TH'!AK20+'Technos Watches - TH'!AK26+'Construction Supply Stores'!AK20+'Construction Supply Stores'!AK26+'Food Supliers'!AJ20+'Food Supliers'!AJ26</f>
        <v>-2532.103075</v>
      </c>
      <c r="AM24" s="87">
        <f>'Technos Watches - TH'!AL20+'Technos Watches - TH'!AL26+'Construction Supply Stores'!AL20+'Construction Supply Stores'!AL26+'Food Supliers'!AK20+'Food Supliers'!AK26</f>
        <v>-2532.103075</v>
      </c>
      <c r="AN24" s="87">
        <f>'Technos Watches - TH'!AM20+'Technos Watches - TH'!AM26+'Construction Supply Stores'!AM20+'Construction Supply Stores'!AM26+'Food Supliers'!AL20+'Food Supliers'!AL26</f>
        <v>-2532.103075</v>
      </c>
      <c r="AO24" s="87">
        <f>'Technos Watches - TH'!AN20+'Technos Watches - TH'!AN26+'Construction Supply Stores'!AN20+'Construction Supply Stores'!AN26+'Food Supliers'!AM20+'Food Supliers'!AM26</f>
        <v>-2532.103075</v>
      </c>
      <c r="AP24" s="87">
        <f>'Technos Watches - TH'!AO20+'Technos Watches - TH'!AO26+'Construction Supply Stores'!AO20+'Construction Supply Stores'!AO26+'Food Supliers'!AN20+'Food Supliers'!AN26</f>
        <v>-2608.06616725</v>
      </c>
      <c r="AQ24" s="87">
        <f>'Technos Watches - TH'!AP20+'Technos Watches - TH'!AP26+'Construction Supply Stores'!AP20+'Construction Supply Stores'!AP26+'Food Supliers'!AO20+'Food Supliers'!AO26</f>
        <v>-2608.06616725</v>
      </c>
      <c r="AR24" s="87">
        <f>'Technos Watches - TH'!AQ20+'Technos Watches - TH'!AQ26+'Construction Supply Stores'!AQ20+'Construction Supply Stores'!AQ26+'Food Supliers'!AP20+'Food Supliers'!AP26</f>
        <v>-2608.06616725</v>
      </c>
      <c r="AS24" s="87">
        <f>'Technos Watches - TH'!AR20+'Technos Watches - TH'!AR26+'Construction Supply Stores'!AR20+'Construction Supply Stores'!AR26+'Food Supliers'!AQ20+'Food Supliers'!AQ26</f>
        <v>-2608.06616725</v>
      </c>
      <c r="AT24" s="87">
        <f>'Technos Watches - TH'!AS20+'Technos Watches - TH'!AS26+'Construction Supply Stores'!AS20+'Construction Supply Stores'!AS26+'Food Supliers'!AR20+'Food Supliers'!AR26</f>
        <v>-2608.06616725</v>
      </c>
      <c r="AU24" s="87">
        <f>'Technos Watches - TH'!AT20+'Technos Watches - TH'!AT26+'Construction Supply Stores'!AT20+'Construction Supply Stores'!AT26+'Food Supliers'!AS20+'Food Supliers'!AS26</f>
        <v>-2608.06616725</v>
      </c>
      <c r="AV24" s="87">
        <f>'Technos Watches - TH'!AU20+'Technos Watches - TH'!AU26+'Construction Supply Stores'!AU20+'Construction Supply Stores'!AU26+'Food Supliers'!AT20+'Food Supliers'!AT26</f>
        <v>-2608.06616725</v>
      </c>
      <c r="AW24" s="87">
        <f>'Technos Watches - TH'!AV20+'Technos Watches - TH'!AV26+'Construction Supply Stores'!AV20+'Construction Supply Stores'!AV26+'Food Supliers'!AU20+'Food Supliers'!AU26</f>
        <v>-2608.06616725</v>
      </c>
      <c r="AX24" s="87">
        <f>'Technos Watches - TH'!AW20+'Technos Watches - TH'!AW26+'Construction Supply Stores'!AW20+'Construction Supply Stores'!AW26+'Food Supliers'!AV20+'Food Supliers'!AV26</f>
        <v>-2608.06616725</v>
      </c>
      <c r="AY24" s="87">
        <f>'Technos Watches - TH'!AX20+'Technos Watches - TH'!AX26+'Construction Supply Stores'!AX20+'Construction Supply Stores'!AX26+'Food Supliers'!AW20+'Food Supliers'!AW26</f>
        <v>-2608.06616725</v>
      </c>
      <c r="AZ24" s="87">
        <f>'Technos Watches - TH'!AY20+'Technos Watches - TH'!AY26+'Construction Supply Stores'!AY20+'Construction Supply Stores'!AY26+'Food Supliers'!AX20+'Food Supliers'!AX26</f>
        <v>-2608.06616725</v>
      </c>
      <c r="BA24" s="87">
        <f>'Technos Watches - TH'!AZ20+'Technos Watches - TH'!AZ26+'Construction Supply Stores'!AZ20+'Construction Supply Stores'!AZ26+'Food Supliers'!AY20+'Food Supliers'!AY26</f>
        <v>-2608.06616725</v>
      </c>
      <c r="BB24" s="87">
        <f>'Technos Watches - TH'!BA20+'Technos Watches - TH'!BA26+'Construction Supply Stores'!BA20+'Construction Supply Stores'!BA26+'Food Supliers'!AZ20+'Food Supliers'!AZ26</f>
        <v>-2686.3081522675002</v>
      </c>
      <c r="BC24" s="87">
        <f>'Technos Watches - TH'!BB20+'Technos Watches - TH'!BB26+'Construction Supply Stores'!BB20+'Construction Supply Stores'!BB26+'Food Supliers'!BA20+'Food Supliers'!BA26</f>
        <v>-2686.3081522675002</v>
      </c>
      <c r="BD24" s="87">
        <f>'Technos Watches - TH'!BC20+'Technos Watches - TH'!BC26+'Construction Supply Stores'!BC20+'Construction Supply Stores'!BC26+'Food Supliers'!BB20+'Food Supliers'!BB26</f>
        <v>-2686.3081522675002</v>
      </c>
      <c r="BE24" s="87">
        <f>'Technos Watches - TH'!BD20+'Technos Watches - TH'!BD26+'Construction Supply Stores'!BD20+'Construction Supply Stores'!BD26+'Food Supliers'!BC20+'Food Supliers'!BC26</f>
        <v>-2686.3081522675002</v>
      </c>
      <c r="BF24" s="87">
        <f>'Technos Watches - TH'!BE20+'Technos Watches - TH'!BE26+'Construction Supply Stores'!BE20+'Construction Supply Stores'!BE26+'Food Supliers'!BD20+'Food Supliers'!BD26</f>
        <v>-2686.3081522675002</v>
      </c>
      <c r="BG24" s="87">
        <f>'Technos Watches - TH'!BF20+'Technos Watches - TH'!BF26+'Construction Supply Stores'!BF20+'Construction Supply Stores'!BF26+'Food Supliers'!BE20+'Food Supliers'!BE26</f>
        <v>-2686.3081522675002</v>
      </c>
      <c r="BH24" s="87">
        <f>'Technos Watches - TH'!BG20+'Technos Watches - TH'!BG26+'Construction Supply Stores'!BG20+'Construction Supply Stores'!BG26+'Food Supliers'!BF20+'Food Supliers'!BF26</f>
        <v>-2686.3081522675002</v>
      </c>
      <c r="BI24" s="87">
        <f>'Technos Watches - TH'!BH20+'Technos Watches - TH'!BH26+'Construction Supply Stores'!BH20+'Construction Supply Stores'!BH26+'Food Supliers'!BG20+'Food Supliers'!BG26</f>
        <v>-2686.3081522675002</v>
      </c>
      <c r="BJ24" s="87">
        <f>'Technos Watches - TH'!BI20+'Technos Watches - TH'!BI26+'Construction Supply Stores'!BI20+'Construction Supply Stores'!BI26+'Food Supliers'!BH20+'Food Supliers'!BH26</f>
        <v>-2686.3081522675002</v>
      </c>
      <c r="BK24" s="87">
        <f>'Technos Watches - TH'!BJ20+'Technos Watches - TH'!BJ26+'Construction Supply Stores'!BJ20+'Construction Supply Stores'!BJ26+'Food Supliers'!BI20+'Food Supliers'!BI26</f>
        <v>-2686.3081522675002</v>
      </c>
      <c r="BL24" s="87">
        <f>'Technos Watches - TH'!BK20+'Technos Watches - TH'!BK26+'Construction Supply Stores'!BK20+'Construction Supply Stores'!BK26+'Food Supliers'!BJ20+'Food Supliers'!BJ26</f>
        <v>-2686.3081522675002</v>
      </c>
      <c r="BM24" s="87">
        <f>'Technos Watches - TH'!BL20+'Technos Watches - TH'!BL26+'Construction Supply Stores'!BL20+'Construction Supply Stores'!BL26+'Food Supliers'!BK20+'Food Supliers'!BK26</f>
        <v>-2686.3081522675002</v>
      </c>
      <c r="BN24" s="99"/>
    </row>
    <row r="25" spans="2:69" ht="14.4" x14ac:dyDescent="0.3">
      <c r="B25" s="77" t="s">
        <v>92</v>
      </c>
      <c r="C25" s="144">
        <f>D25/D21</f>
        <v>-7.9999999999999988E-2</v>
      </c>
      <c r="D25" s="87">
        <f t="shared" si="1"/>
        <v>-270287.77397473599</v>
      </c>
      <c r="E25" s="87">
        <f>'Technos Watches - TH'!D21+'Technos Watches - TH'!D27+'Construction Supply Stores'!D21+'Construction Supply Stores'!D27+'Food Supliers'!C21+'Food Supliers'!C27</f>
        <v>-26993.440000000002</v>
      </c>
      <c r="F25" s="87">
        <f>'Technos Watches - TH'!E21+'Technos Watches - TH'!E27+'Construction Supply Stores'!E21+'Construction Supply Stores'!E27+'Food Supliers'!D21+'Food Supliers'!D27</f>
        <v>-3818.7999999999997</v>
      </c>
      <c r="G25" s="87">
        <f>'Technos Watches - TH'!F21+'Technos Watches - TH'!F27+'Construction Supply Stores'!F21+'Construction Supply Stores'!F27+'Food Supliers'!E21+'Food Supliers'!E27</f>
        <v>-3818.7999999999997</v>
      </c>
      <c r="H25" s="87">
        <f>'Technos Watches - TH'!G21+'Technos Watches - TH'!G27+'Construction Supply Stores'!G21+'Construction Supply Stores'!G27+'Food Supliers'!F21+'Food Supliers'!F27</f>
        <v>-3818.7999999999997</v>
      </c>
      <c r="I25" s="87">
        <f>'Technos Watches - TH'!H21+'Technos Watches - TH'!H27+'Construction Supply Stores'!H21+'Construction Supply Stores'!H27+'Food Supliers'!G21+'Food Supliers'!G27</f>
        <v>-3818.7999999999997</v>
      </c>
      <c r="J25" s="87">
        <f>'Technos Watches - TH'!I21+'Technos Watches - TH'!I27+'Construction Supply Stores'!I21+'Construction Supply Stores'!I27+'Food Supliers'!H21+'Food Supliers'!H27</f>
        <v>-3818.7999999999997</v>
      </c>
      <c r="K25" s="87">
        <f>'Technos Watches - TH'!J21+'Technos Watches - TH'!J27+'Construction Supply Stores'!J21+'Construction Supply Stores'!J27+'Food Supliers'!I21+'Food Supliers'!I27</f>
        <v>-3818.7999999999997</v>
      </c>
      <c r="L25" s="87">
        <f>'Technos Watches - TH'!K21+'Technos Watches - TH'!K27+'Construction Supply Stores'!K21+'Construction Supply Stores'!K27+'Food Supliers'!J21+'Food Supliers'!J27</f>
        <v>-3818.7999999999997</v>
      </c>
      <c r="M25" s="87">
        <f>'Technos Watches - TH'!L21+'Technos Watches - TH'!L27+'Construction Supply Stores'!L21+'Construction Supply Stores'!L27+'Food Supliers'!K21+'Food Supliers'!K27</f>
        <v>-3818.7999999999997</v>
      </c>
      <c r="N25" s="87">
        <f>'Technos Watches - TH'!M21+'Technos Watches - TH'!M27+'Construction Supply Stores'!M21+'Construction Supply Stores'!M27+'Food Supliers'!L21+'Food Supliers'!L27</f>
        <v>-3818.7999999999997</v>
      </c>
      <c r="O25" s="87">
        <f>'Technos Watches - TH'!N21+'Technos Watches - TH'!N27+'Construction Supply Stores'!N21+'Construction Supply Stores'!N27+'Food Supliers'!M21+'Food Supliers'!M27</f>
        <v>-3818.7999999999997</v>
      </c>
      <c r="P25" s="87">
        <f>'Technos Watches - TH'!O21+'Technos Watches - TH'!O27+'Construction Supply Stores'!O21+'Construction Supply Stores'!O27+'Food Supliers'!N21+'Food Supliers'!N27</f>
        <v>-3818.7999999999997</v>
      </c>
      <c r="Q25" s="87">
        <f>'Technos Watches - TH'!P21+'Technos Watches - TH'!P27+'Construction Supply Stores'!P21+'Construction Supply Stores'!P27+'Food Supliers'!O21+'Food Supliers'!O27</f>
        <v>-3818.7999999999997</v>
      </c>
      <c r="R25" s="87">
        <f>'Technos Watches - TH'!Q21+'Technos Watches - TH'!Q27+'Construction Supply Stores'!Q21+'Construction Supply Stores'!Q27+'Food Supliers'!P21+'Food Supliers'!P27</f>
        <v>-3933.364</v>
      </c>
      <c r="S25" s="87">
        <f>'Technos Watches - TH'!R21+'Technos Watches - TH'!R27+'Construction Supply Stores'!R21+'Construction Supply Stores'!R27+'Food Supliers'!Q21+'Food Supliers'!Q27</f>
        <v>-3933.364</v>
      </c>
      <c r="T25" s="87">
        <f>'Technos Watches - TH'!S21+'Technos Watches - TH'!S27+'Construction Supply Stores'!S21+'Construction Supply Stores'!S27+'Food Supliers'!R21+'Food Supliers'!R27</f>
        <v>-3933.364</v>
      </c>
      <c r="U25" s="87">
        <f>'Technos Watches - TH'!T21+'Technos Watches - TH'!T27+'Construction Supply Stores'!T21+'Construction Supply Stores'!T27+'Food Supliers'!S21+'Food Supliers'!S27</f>
        <v>-3933.364</v>
      </c>
      <c r="V25" s="87">
        <f>'Technos Watches - TH'!U21+'Technos Watches - TH'!U27+'Construction Supply Stores'!U21+'Construction Supply Stores'!U27+'Food Supliers'!T21+'Food Supliers'!T27</f>
        <v>-3933.364</v>
      </c>
      <c r="W25" s="87">
        <f>'Technos Watches - TH'!V21+'Technos Watches - TH'!V27+'Construction Supply Stores'!V21+'Construction Supply Stores'!V27+'Food Supliers'!U21+'Food Supliers'!U27</f>
        <v>-3933.364</v>
      </c>
      <c r="X25" s="87">
        <f>'Technos Watches - TH'!W21+'Technos Watches - TH'!W27+'Construction Supply Stores'!W21+'Construction Supply Stores'!W27+'Food Supliers'!V21+'Food Supliers'!V27</f>
        <v>-3933.364</v>
      </c>
      <c r="Y25" s="87">
        <f>'Technos Watches - TH'!X21+'Technos Watches - TH'!X27+'Construction Supply Stores'!X21+'Construction Supply Stores'!X27+'Food Supliers'!W21+'Food Supliers'!W27</f>
        <v>-3933.364</v>
      </c>
      <c r="Z25" s="87">
        <f>'Technos Watches - TH'!Y21+'Technos Watches - TH'!Y27+'Construction Supply Stores'!Y21+'Construction Supply Stores'!Y27+'Food Supliers'!X21+'Food Supliers'!X27</f>
        <v>-3933.364</v>
      </c>
      <c r="AA25" s="87">
        <f>'Technos Watches - TH'!Z21+'Technos Watches - TH'!Z27+'Construction Supply Stores'!Z21+'Construction Supply Stores'!Z27+'Food Supliers'!Y21+'Food Supliers'!Y27</f>
        <v>-3933.364</v>
      </c>
      <c r="AB25" s="87">
        <f>'Technos Watches - TH'!AA21+'Technos Watches - TH'!AA27+'Construction Supply Stores'!AA21+'Construction Supply Stores'!AA27+'Food Supliers'!Z21+'Food Supliers'!Z27</f>
        <v>-3933.364</v>
      </c>
      <c r="AC25" s="87">
        <f>'Technos Watches - TH'!AB21+'Technos Watches - TH'!AB27+'Construction Supply Stores'!AB21+'Construction Supply Stores'!AB27+'Food Supliers'!AA21+'Food Supliers'!AA27</f>
        <v>-3933.364</v>
      </c>
      <c r="AD25" s="87">
        <f>'Technos Watches - TH'!AC21+'Technos Watches - TH'!AC27+'Construction Supply Stores'!AC21+'Construction Supply Stores'!AC27+'Food Supliers'!AB21+'Food Supliers'!AB27</f>
        <v>-4051.3649200000009</v>
      </c>
      <c r="AE25" s="87">
        <f>'Technos Watches - TH'!AD21+'Technos Watches - TH'!AD27+'Construction Supply Stores'!AD21+'Construction Supply Stores'!AD27+'Food Supliers'!AC21+'Food Supliers'!AC27</f>
        <v>-4051.3649200000009</v>
      </c>
      <c r="AF25" s="87">
        <f>'Technos Watches - TH'!AE21+'Technos Watches - TH'!AE27+'Construction Supply Stores'!AE21+'Construction Supply Stores'!AE27+'Food Supliers'!AD21+'Food Supliers'!AD27</f>
        <v>-4051.3649200000009</v>
      </c>
      <c r="AG25" s="87">
        <f>'Technos Watches - TH'!AF21+'Technos Watches - TH'!AF27+'Construction Supply Stores'!AF21+'Construction Supply Stores'!AF27+'Food Supliers'!AE21+'Food Supliers'!AE27</f>
        <v>-4051.3649200000009</v>
      </c>
      <c r="AH25" s="87">
        <f>'Technos Watches - TH'!AG21+'Technos Watches - TH'!AG27+'Construction Supply Stores'!AG21+'Construction Supply Stores'!AG27+'Food Supliers'!AF21+'Food Supliers'!AF27</f>
        <v>-4051.3649200000009</v>
      </c>
      <c r="AI25" s="87">
        <f>'Technos Watches - TH'!AH21+'Technos Watches - TH'!AH27+'Construction Supply Stores'!AH21+'Construction Supply Stores'!AH27+'Food Supliers'!AG21+'Food Supliers'!AG27</f>
        <v>-4051.3649200000009</v>
      </c>
      <c r="AJ25" s="87">
        <f>'Technos Watches - TH'!AI21+'Technos Watches - TH'!AI27+'Construction Supply Stores'!AI21+'Construction Supply Stores'!AI27+'Food Supliers'!AH21+'Food Supliers'!AH27</f>
        <v>-4051.3649200000009</v>
      </c>
      <c r="AK25" s="87">
        <f>'Technos Watches - TH'!AJ21+'Technos Watches - TH'!AJ27+'Construction Supply Stores'!AJ21+'Construction Supply Stores'!AJ27+'Food Supliers'!AI21+'Food Supliers'!AI27</f>
        <v>-4051.3649200000009</v>
      </c>
      <c r="AL25" s="87">
        <f>'Technos Watches - TH'!AK21+'Technos Watches - TH'!AK27+'Construction Supply Stores'!AK21+'Construction Supply Stores'!AK27+'Food Supliers'!AJ21+'Food Supliers'!AJ27</f>
        <v>-4051.3649200000009</v>
      </c>
      <c r="AM25" s="87">
        <f>'Technos Watches - TH'!AL21+'Technos Watches - TH'!AL27+'Construction Supply Stores'!AL21+'Construction Supply Stores'!AL27+'Food Supliers'!AK21+'Food Supliers'!AK27</f>
        <v>-4051.3649200000009</v>
      </c>
      <c r="AN25" s="87">
        <f>'Technos Watches - TH'!AM21+'Technos Watches - TH'!AM27+'Construction Supply Stores'!AM21+'Construction Supply Stores'!AM27+'Food Supliers'!AL21+'Food Supliers'!AL27</f>
        <v>-4051.3649200000009</v>
      </c>
      <c r="AO25" s="87">
        <f>'Technos Watches - TH'!AN21+'Technos Watches - TH'!AN27+'Construction Supply Stores'!AN21+'Construction Supply Stores'!AN27+'Food Supliers'!AM21+'Food Supliers'!AM27</f>
        <v>-4051.3649200000009</v>
      </c>
      <c r="AP25" s="87">
        <f>'Technos Watches - TH'!AO21+'Technos Watches - TH'!AO27+'Construction Supply Stores'!AO21+'Construction Supply Stores'!AO27+'Food Supliers'!AN21+'Food Supliers'!AN27</f>
        <v>-4172.9058676000004</v>
      </c>
      <c r="AQ25" s="87">
        <f>'Technos Watches - TH'!AP21+'Technos Watches - TH'!AP27+'Construction Supply Stores'!AP21+'Construction Supply Stores'!AP27+'Food Supliers'!AO21+'Food Supliers'!AO27</f>
        <v>-4172.9058676000004</v>
      </c>
      <c r="AR25" s="87">
        <f>'Technos Watches - TH'!AQ21+'Technos Watches - TH'!AQ27+'Construction Supply Stores'!AQ21+'Construction Supply Stores'!AQ27+'Food Supliers'!AP21+'Food Supliers'!AP27</f>
        <v>-4172.9058676000004</v>
      </c>
      <c r="AS25" s="87">
        <f>'Technos Watches - TH'!AR21+'Technos Watches - TH'!AR27+'Construction Supply Stores'!AR21+'Construction Supply Stores'!AR27+'Food Supliers'!AQ21+'Food Supliers'!AQ27</f>
        <v>-4172.9058676000004</v>
      </c>
      <c r="AT25" s="87">
        <f>'Technos Watches - TH'!AS21+'Technos Watches - TH'!AS27+'Construction Supply Stores'!AS21+'Construction Supply Stores'!AS27+'Food Supliers'!AR21+'Food Supliers'!AR27</f>
        <v>-4172.9058676000004</v>
      </c>
      <c r="AU25" s="87">
        <f>'Technos Watches - TH'!AT21+'Technos Watches - TH'!AT27+'Construction Supply Stores'!AT21+'Construction Supply Stores'!AT27+'Food Supliers'!AS21+'Food Supliers'!AS27</f>
        <v>-4172.9058676000004</v>
      </c>
      <c r="AV25" s="87">
        <f>'Technos Watches - TH'!AU21+'Technos Watches - TH'!AU27+'Construction Supply Stores'!AU21+'Construction Supply Stores'!AU27+'Food Supliers'!AT21+'Food Supliers'!AT27</f>
        <v>-4172.9058676000004</v>
      </c>
      <c r="AW25" s="87">
        <f>'Technos Watches - TH'!AV21+'Technos Watches - TH'!AV27+'Construction Supply Stores'!AV21+'Construction Supply Stores'!AV27+'Food Supliers'!AU21+'Food Supliers'!AU27</f>
        <v>-4172.9058676000004</v>
      </c>
      <c r="AX25" s="87">
        <f>'Technos Watches - TH'!AW21+'Technos Watches - TH'!AW27+'Construction Supply Stores'!AW21+'Construction Supply Stores'!AW27+'Food Supliers'!AV21+'Food Supliers'!AV27</f>
        <v>-4172.9058676000004</v>
      </c>
      <c r="AY25" s="87">
        <f>'Technos Watches - TH'!AX21+'Technos Watches - TH'!AX27+'Construction Supply Stores'!AX21+'Construction Supply Stores'!AX27+'Food Supliers'!AW21+'Food Supliers'!AW27</f>
        <v>-4172.9058676000004</v>
      </c>
      <c r="AZ25" s="87">
        <f>'Technos Watches - TH'!AY21+'Technos Watches - TH'!AY27+'Construction Supply Stores'!AY21+'Construction Supply Stores'!AY27+'Food Supliers'!AX21+'Food Supliers'!AX27</f>
        <v>-4172.9058676000004</v>
      </c>
      <c r="BA25" s="87">
        <f>'Technos Watches - TH'!AZ21+'Technos Watches - TH'!AZ27+'Construction Supply Stores'!AZ21+'Construction Supply Stores'!AZ27+'Food Supliers'!AY21+'Food Supliers'!AY27</f>
        <v>-4172.9058676000004</v>
      </c>
      <c r="BB25" s="87">
        <f>'Technos Watches - TH'!BA21+'Technos Watches - TH'!BA27+'Construction Supply Stores'!BA21+'Construction Supply Stores'!BA27+'Food Supliers'!AZ21+'Food Supliers'!AZ27</f>
        <v>-4298.0930436280005</v>
      </c>
      <c r="BC25" s="87">
        <f>'Technos Watches - TH'!BB21+'Technos Watches - TH'!BB27+'Construction Supply Stores'!BB21+'Construction Supply Stores'!BB27+'Food Supliers'!BA21+'Food Supliers'!BA27</f>
        <v>-4298.0930436280005</v>
      </c>
      <c r="BD25" s="87">
        <f>'Technos Watches - TH'!BC21+'Technos Watches - TH'!BC27+'Construction Supply Stores'!BC21+'Construction Supply Stores'!BC27+'Food Supliers'!BB21+'Food Supliers'!BB27</f>
        <v>-4298.0930436280005</v>
      </c>
      <c r="BE25" s="87">
        <f>'Technos Watches - TH'!BD21+'Technos Watches - TH'!BD27+'Construction Supply Stores'!BD21+'Construction Supply Stores'!BD27+'Food Supliers'!BC21+'Food Supliers'!BC27</f>
        <v>-4298.0930436280005</v>
      </c>
      <c r="BF25" s="87">
        <f>'Technos Watches - TH'!BE21+'Technos Watches - TH'!BE27+'Construction Supply Stores'!BE21+'Construction Supply Stores'!BE27+'Food Supliers'!BD21+'Food Supliers'!BD27</f>
        <v>-4298.0930436280005</v>
      </c>
      <c r="BG25" s="87">
        <f>'Technos Watches - TH'!BF21+'Technos Watches - TH'!BF27+'Construction Supply Stores'!BF21+'Construction Supply Stores'!BF27+'Food Supliers'!BE21+'Food Supliers'!BE27</f>
        <v>-4298.0930436280005</v>
      </c>
      <c r="BH25" s="87">
        <f>'Technos Watches - TH'!BG21+'Technos Watches - TH'!BG27+'Construction Supply Stores'!BG21+'Construction Supply Stores'!BG27+'Food Supliers'!BF21+'Food Supliers'!BF27</f>
        <v>-4298.0930436280005</v>
      </c>
      <c r="BI25" s="87">
        <f>'Technos Watches - TH'!BH21+'Technos Watches - TH'!BH27+'Construction Supply Stores'!BH21+'Construction Supply Stores'!BH27+'Food Supliers'!BG21+'Food Supliers'!BG27</f>
        <v>-4298.0930436280005</v>
      </c>
      <c r="BJ25" s="87">
        <f>'Technos Watches - TH'!BI21+'Technos Watches - TH'!BI27+'Construction Supply Stores'!BI21+'Construction Supply Stores'!BI27+'Food Supliers'!BH21+'Food Supliers'!BH27</f>
        <v>-4298.0930436280005</v>
      </c>
      <c r="BK25" s="87">
        <f>'Technos Watches - TH'!BJ21+'Technos Watches - TH'!BJ27+'Construction Supply Stores'!BJ21+'Construction Supply Stores'!BJ27+'Food Supliers'!BI21+'Food Supliers'!BI27</f>
        <v>-4298.0930436280005</v>
      </c>
      <c r="BL25" s="87">
        <f>'Technos Watches - TH'!BK21+'Technos Watches - TH'!BK27+'Construction Supply Stores'!BK21+'Construction Supply Stores'!BK27+'Food Supliers'!BJ21+'Food Supliers'!BJ27</f>
        <v>-4298.0930436280005</v>
      </c>
      <c r="BM25" s="87">
        <f>'Technos Watches - TH'!BL21+'Technos Watches - TH'!BL27+'Construction Supply Stores'!BL21+'Construction Supply Stores'!BL27+'Food Supliers'!BK21+'Food Supliers'!BK27</f>
        <v>-4298.0930436280005</v>
      </c>
      <c r="BN25" s="99"/>
    </row>
    <row r="26" spans="2:69" ht="18.600000000000001" thickBot="1" x14ac:dyDescent="0.35">
      <c r="B26" s="78" t="s">
        <v>93</v>
      </c>
      <c r="C26" s="145">
        <f t="shared" si="3"/>
        <v>0.52824721317718948</v>
      </c>
      <c r="D26" s="88">
        <f t="shared" si="1"/>
        <v>1784734.5419752549</v>
      </c>
      <c r="E26" s="88">
        <f>E23+SUM(E24:E25)</f>
        <v>-861091.34</v>
      </c>
      <c r="F26" s="88">
        <f t="shared" ref="F26:AJ26" si="4">F23+SUM(F24:F25)</f>
        <v>41529.449999999997</v>
      </c>
      <c r="G26" s="123">
        <f t="shared" si="4"/>
        <v>41529.449999999997</v>
      </c>
      <c r="H26" s="123">
        <f t="shared" si="4"/>
        <v>41529.449999999997</v>
      </c>
      <c r="I26" s="123">
        <f t="shared" si="4"/>
        <v>41529.449999999997</v>
      </c>
      <c r="J26" s="123">
        <f t="shared" si="4"/>
        <v>41529.449999999997</v>
      </c>
      <c r="K26" s="123">
        <f t="shared" si="4"/>
        <v>41529.449999999997</v>
      </c>
      <c r="L26" s="123">
        <f t="shared" si="4"/>
        <v>41529.449999999997</v>
      </c>
      <c r="M26" s="88">
        <f t="shared" si="4"/>
        <v>41529.449999999997</v>
      </c>
      <c r="N26" s="88">
        <f t="shared" si="4"/>
        <v>41529.449999999997</v>
      </c>
      <c r="O26" s="88">
        <f t="shared" si="4"/>
        <v>41529.449999999997</v>
      </c>
      <c r="P26" s="88">
        <f t="shared" si="4"/>
        <v>41529.449999999997</v>
      </c>
      <c r="Q26" s="88">
        <f t="shared" si="4"/>
        <v>41529.449999999997</v>
      </c>
      <c r="R26" s="88">
        <f t="shared" si="4"/>
        <v>42775.333499999993</v>
      </c>
      <c r="S26" s="88">
        <f t="shared" si="4"/>
        <v>42775.333499999993</v>
      </c>
      <c r="T26" s="88">
        <f t="shared" si="4"/>
        <v>42775.333499999993</v>
      </c>
      <c r="U26" s="88">
        <f t="shared" si="4"/>
        <v>42775.333499999993</v>
      </c>
      <c r="V26" s="88">
        <f t="shared" si="4"/>
        <v>42775.333499999993</v>
      </c>
      <c r="W26" s="88">
        <f t="shared" si="4"/>
        <v>42775.333499999993</v>
      </c>
      <c r="X26" s="88">
        <f t="shared" si="4"/>
        <v>42775.333499999993</v>
      </c>
      <c r="Y26" s="88">
        <f t="shared" si="4"/>
        <v>42775.333499999993</v>
      </c>
      <c r="Z26" s="88">
        <f t="shared" si="4"/>
        <v>42775.333499999993</v>
      </c>
      <c r="AA26" s="88">
        <f t="shared" si="4"/>
        <v>42775.333499999993</v>
      </c>
      <c r="AB26" s="88">
        <f t="shared" si="4"/>
        <v>42775.333499999993</v>
      </c>
      <c r="AC26" s="88">
        <f t="shared" si="4"/>
        <v>42775.333499999993</v>
      </c>
      <c r="AD26" s="88">
        <f t="shared" si="4"/>
        <v>44058.593505000004</v>
      </c>
      <c r="AE26" s="88">
        <f t="shared" si="4"/>
        <v>44058.593505000004</v>
      </c>
      <c r="AF26" s="88">
        <f t="shared" si="4"/>
        <v>44058.593505000004</v>
      </c>
      <c r="AG26" s="88">
        <f t="shared" si="4"/>
        <v>44058.593505000004</v>
      </c>
      <c r="AH26" s="88">
        <f t="shared" si="4"/>
        <v>44058.593505000004</v>
      </c>
      <c r="AI26" s="88">
        <f t="shared" si="4"/>
        <v>44058.593505000004</v>
      </c>
      <c r="AJ26" s="88">
        <f t="shared" si="4"/>
        <v>44058.593505000004</v>
      </c>
      <c r="AK26" s="88">
        <f t="shared" ref="AK26:BM26" si="5">AK23+SUM(AK24:AK25)</f>
        <v>44058.593505000004</v>
      </c>
      <c r="AL26" s="88">
        <f t="shared" si="5"/>
        <v>44058.593505000004</v>
      </c>
      <c r="AM26" s="88">
        <f t="shared" si="5"/>
        <v>44058.593505000004</v>
      </c>
      <c r="AN26" s="88">
        <f t="shared" si="5"/>
        <v>44058.593505000004</v>
      </c>
      <c r="AO26" s="88">
        <f t="shared" si="5"/>
        <v>44058.593505000004</v>
      </c>
      <c r="AP26" s="88">
        <f t="shared" si="5"/>
        <v>45380.351310149999</v>
      </c>
      <c r="AQ26" s="88">
        <f t="shared" si="5"/>
        <v>45380.351310149999</v>
      </c>
      <c r="AR26" s="88">
        <f t="shared" si="5"/>
        <v>45380.351310149999</v>
      </c>
      <c r="AS26" s="88">
        <f t="shared" si="5"/>
        <v>45380.351310149999</v>
      </c>
      <c r="AT26" s="88">
        <f t="shared" si="5"/>
        <v>45380.351310149999</v>
      </c>
      <c r="AU26" s="88">
        <f t="shared" si="5"/>
        <v>45380.351310149999</v>
      </c>
      <c r="AV26" s="88">
        <f t="shared" si="5"/>
        <v>45380.351310149999</v>
      </c>
      <c r="AW26" s="88">
        <f t="shared" si="5"/>
        <v>45380.351310149999</v>
      </c>
      <c r="AX26" s="88">
        <f t="shared" si="5"/>
        <v>45380.351310149999</v>
      </c>
      <c r="AY26" s="88">
        <f t="shared" si="5"/>
        <v>45380.351310149999</v>
      </c>
      <c r="AZ26" s="88">
        <f t="shared" si="5"/>
        <v>45380.351310149999</v>
      </c>
      <c r="BA26" s="88">
        <f t="shared" si="5"/>
        <v>45380.351310149999</v>
      </c>
      <c r="BB26" s="88">
        <f t="shared" si="5"/>
        <v>46741.761849454495</v>
      </c>
      <c r="BC26" s="88">
        <f t="shared" si="5"/>
        <v>46741.761849454495</v>
      </c>
      <c r="BD26" s="88">
        <f t="shared" si="5"/>
        <v>46741.761849454495</v>
      </c>
      <c r="BE26" s="88">
        <f t="shared" si="5"/>
        <v>46741.761849454495</v>
      </c>
      <c r="BF26" s="88">
        <f t="shared" si="5"/>
        <v>46741.761849454495</v>
      </c>
      <c r="BG26" s="88">
        <f t="shared" si="5"/>
        <v>46741.761849454495</v>
      </c>
      <c r="BH26" s="88">
        <f t="shared" si="5"/>
        <v>46741.761849454495</v>
      </c>
      <c r="BI26" s="88">
        <f t="shared" si="5"/>
        <v>46741.761849454495</v>
      </c>
      <c r="BJ26" s="88">
        <f t="shared" si="5"/>
        <v>46741.761849454495</v>
      </c>
      <c r="BK26" s="88">
        <f t="shared" si="5"/>
        <v>46741.761849454495</v>
      </c>
      <c r="BL26" s="88">
        <f t="shared" si="5"/>
        <v>46741.761849454495</v>
      </c>
      <c r="BM26" s="88">
        <f t="shared" si="5"/>
        <v>46741.761849454495</v>
      </c>
      <c r="BN26" s="100">
        <f>SUM(BB26:BM26)/G9</f>
        <v>11218022.843869079</v>
      </c>
    </row>
    <row r="27" spans="2:69" ht="18.600000000000001" thickBot="1" x14ac:dyDescent="0.35">
      <c r="B27" s="80" t="s">
        <v>94</v>
      </c>
      <c r="C27" s="81"/>
      <c r="D27" s="89"/>
      <c r="E27" s="89">
        <f>E26</f>
        <v>-861091.34</v>
      </c>
      <c r="F27" s="89">
        <f>E27+F26</f>
        <v>-819561.89</v>
      </c>
      <c r="G27" s="124">
        <f t="shared" ref="G27:BM27" si="6">F27+G26</f>
        <v>-778032.44000000006</v>
      </c>
      <c r="H27" s="124">
        <f t="shared" si="6"/>
        <v>-736502.99000000011</v>
      </c>
      <c r="I27" s="124">
        <f>H27+I26</f>
        <v>-694973.54000000015</v>
      </c>
      <c r="J27" s="124">
        <f t="shared" si="6"/>
        <v>-653444.0900000002</v>
      </c>
      <c r="K27" s="124">
        <f t="shared" si="6"/>
        <v>-611914.64000000025</v>
      </c>
      <c r="L27" s="124">
        <f t="shared" si="6"/>
        <v>-570385.19000000029</v>
      </c>
      <c r="M27" s="89">
        <f t="shared" si="6"/>
        <v>-528855.74000000034</v>
      </c>
      <c r="N27" s="89">
        <f t="shared" si="6"/>
        <v>-487326.29000000033</v>
      </c>
      <c r="O27" s="89">
        <f t="shared" si="6"/>
        <v>-445796.84000000032</v>
      </c>
      <c r="P27" s="89">
        <f t="shared" si="6"/>
        <v>-404267.39000000031</v>
      </c>
      <c r="Q27" s="89">
        <f t="shared" si="6"/>
        <v>-362737.94000000029</v>
      </c>
      <c r="R27" s="89">
        <f t="shared" si="6"/>
        <v>-319962.60650000029</v>
      </c>
      <c r="S27" s="89">
        <f t="shared" si="6"/>
        <v>-277187.27300000028</v>
      </c>
      <c r="T27" s="89">
        <f t="shared" si="6"/>
        <v>-234411.93950000027</v>
      </c>
      <c r="U27" s="89">
        <f t="shared" si="6"/>
        <v>-191636.60600000026</v>
      </c>
      <c r="V27" s="89">
        <f t="shared" si="6"/>
        <v>-148861.27250000025</v>
      </c>
      <c r="W27" s="89">
        <f t="shared" si="6"/>
        <v>-106085.93900000026</v>
      </c>
      <c r="X27" s="89">
        <f t="shared" si="6"/>
        <v>-63310.605500000267</v>
      </c>
      <c r="Y27" s="89">
        <f t="shared" si="6"/>
        <v>-20535.272000000274</v>
      </c>
      <c r="Z27" s="89">
        <f t="shared" si="6"/>
        <v>22240.06149999972</v>
      </c>
      <c r="AA27" s="89">
        <f t="shared" si="6"/>
        <v>65015.394999999713</v>
      </c>
      <c r="AB27" s="89">
        <f t="shared" si="6"/>
        <v>107790.72849999971</v>
      </c>
      <c r="AC27" s="89">
        <f t="shared" si="6"/>
        <v>150566.06199999969</v>
      </c>
      <c r="AD27" s="89">
        <f t="shared" si="6"/>
        <v>194624.65550499968</v>
      </c>
      <c r="AE27" s="89">
        <f t="shared" si="6"/>
        <v>238683.24900999968</v>
      </c>
      <c r="AF27" s="89">
        <f t="shared" si="6"/>
        <v>282741.84251499968</v>
      </c>
      <c r="AG27" s="89">
        <f t="shared" si="6"/>
        <v>326800.43601999967</v>
      </c>
      <c r="AH27" s="89">
        <f t="shared" si="6"/>
        <v>370859.02952499967</v>
      </c>
      <c r="AI27" s="89">
        <f t="shared" si="6"/>
        <v>414917.62302999967</v>
      </c>
      <c r="AJ27" s="89">
        <f t="shared" si="6"/>
        <v>458976.21653499966</v>
      </c>
      <c r="AK27" s="89">
        <f t="shared" si="6"/>
        <v>503034.81003999966</v>
      </c>
      <c r="AL27" s="89">
        <f t="shared" si="6"/>
        <v>547093.40354499966</v>
      </c>
      <c r="AM27" s="89">
        <f t="shared" si="6"/>
        <v>591151.99704999966</v>
      </c>
      <c r="AN27" s="89">
        <f t="shared" si="6"/>
        <v>635210.59055499965</v>
      </c>
      <c r="AO27" s="89">
        <f t="shared" si="6"/>
        <v>679269.18405999965</v>
      </c>
      <c r="AP27" s="89">
        <f t="shared" si="6"/>
        <v>724649.53537014965</v>
      </c>
      <c r="AQ27" s="89">
        <f t="shared" si="6"/>
        <v>770029.88668029965</v>
      </c>
      <c r="AR27" s="89">
        <f t="shared" si="6"/>
        <v>815410.23799044965</v>
      </c>
      <c r="AS27" s="89">
        <f t="shared" si="6"/>
        <v>860790.58930059965</v>
      </c>
      <c r="AT27" s="89">
        <f t="shared" si="6"/>
        <v>906170.94061074965</v>
      </c>
      <c r="AU27" s="89">
        <f t="shared" si="6"/>
        <v>951551.29192089965</v>
      </c>
      <c r="AV27" s="89">
        <f t="shared" si="6"/>
        <v>996931.64323104965</v>
      </c>
      <c r="AW27" s="89">
        <f t="shared" si="6"/>
        <v>1042311.9945411996</v>
      </c>
      <c r="AX27" s="89">
        <f t="shared" si="6"/>
        <v>1087692.3458513496</v>
      </c>
      <c r="AY27" s="89">
        <f t="shared" si="6"/>
        <v>1133072.6971614996</v>
      </c>
      <c r="AZ27" s="89">
        <f t="shared" si="6"/>
        <v>1178453.0484716496</v>
      </c>
      <c r="BA27" s="89">
        <f t="shared" si="6"/>
        <v>1223833.3997817996</v>
      </c>
      <c r="BB27" s="89">
        <f t="shared" si="6"/>
        <v>1270575.1616312542</v>
      </c>
      <c r="BC27" s="89">
        <f t="shared" si="6"/>
        <v>1317316.9234807089</v>
      </c>
      <c r="BD27" s="89">
        <f t="shared" si="6"/>
        <v>1364058.6853301635</v>
      </c>
      <c r="BE27" s="89">
        <f t="shared" si="6"/>
        <v>1410800.4471796181</v>
      </c>
      <c r="BF27" s="89">
        <f t="shared" si="6"/>
        <v>1457542.2090290727</v>
      </c>
      <c r="BG27" s="89">
        <f t="shared" si="6"/>
        <v>1504283.9708785273</v>
      </c>
      <c r="BH27" s="89">
        <f t="shared" si="6"/>
        <v>1551025.7327279819</v>
      </c>
      <c r="BI27" s="89">
        <f t="shared" si="6"/>
        <v>1597767.4945774365</v>
      </c>
      <c r="BJ27" s="89">
        <f t="shared" si="6"/>
        <v>1644509.2564268911</v>
      </c>
      <c r="BK27" s="89">
        <f t="shared" si="6"/>
        <v>1691251.0182763457</v>
      </c>
      <c r="BL27" s="89">
        <f t="shared" si="6"/>
        <v>1737992.7801258003</v>
      </c>
      <c r="BM27" s="89">
        <f t="shared" si="6"/>
        <v>1784734.5419752549</v>
      </c>
      <c r="BN27" s="101"/>
    </row>
    <row r="28" spans="2:69" x14ac:dyDescent="0.35">
      <c r="C28" s="60"/>
      <c r="D28" s="60"/>
    </row>
    <row r="30" spans="2:69" x14ac:dyDescent="0.35">
      <c r="F30" s="191"/>
      <c r="G30" s="191"/>
    </row>
    <row r="31" spans="2:69" x14ac:dyDescent="0.35">
      <c r="F31" s="192"/>
      <c r="G31" s="192"/>
    </row>
  </sheetData>
  <mergeCells count="7">
    <mergeCell ref="N3:O3"/>
    <mergeCell ref="K9:L9"/>
    <mergeCell ref="B3:B4"/>
    <mergeCell ref="C3:D3"/>
    <mergeCell ref="E3:F3"/>
    <mergeCell ref="G3:H3"/>
    <mergeCell ref="K3:L3"/>
  </mergeCells>
  <conditionalFormatting sqref="L4:L6">
    <cfRule type="containsText" dxfId="1" priority="1" operator="containsText" text="Erro">
      <formula>NOT(ISERROR(SEARCH("Erro",L4)))</formula>
    </cfRule>
    <cfRule type="containsText" dxfId="0" priority="2" operator="containsText" text="ok">
      <formula>NOT(ISERROR(SEARCH("ok",L4)))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L28"/>
  <sheetViews>
    <sheetView showGridLines="0" zoomScale="120" zoomScaleNormal="120" workbookViewId="0">
      <selection activeCell="C11" sqref="C11"/>
    </sheetView>
  </sheetViews>
  <sheetFormatPr defaultRowHeight="14.4" x14ac:dyDescent="0.3"/>
  <cols>
    <col min="2" max="2" width="20.44140625" customWidth="1"/>
    <col min="3" max="3" width="14.44140625" customWidth="1"/>
    <col min="4" max="4" width="14.33203125" customWidth="1"/>
    <col min="6" max="6" width="10.88671875" customWidth="1"/>
  </cols>
  <sheetData>
    <row r="1" spans="2:64" ht="15" thickBot="1" x14ac:dyDescent="0.35">
      <c r="B1" s="50" t="s">
        <v>51</v>
      </c>
      <c r="C1" s="150" t="s">
        <v>52</v>
      </c>
      <c r="D1" s="102" t="s">
        <v>78</v>
      </c>
    </row>
    <row r="2" spans="2:64" x14ac:dyDescent="0.3">
      <c r="B2" s="20" t="s">
        <v>65</v>
      </c>
      <c r="C2" s="37">
        <v>111430</v>
      </c>
      <c r="D2" s="38">
        <v>669885</v>
      </c>
    </row>
    <row r="3" spans="2:64" x14ac:dyDescent="0.3">
      <c r="B3" s="20" t="s">
        <v>66</v>
      </c>
      <c r="C3" s="37">
        <v>21480</v>
      </c>
      <c r="D3" s="38">
        <v>203770</v>
      </c>
    </row>
    <row r="4" spans="2:64" x14ac:dyDescent="0.3">
      <c r="B4" s="20" t="s">
        <v>67</v>
      </c>
      <c r="C4" s="151">
        <v>4798</v>
      </c>
      <c r="D4" s="152">
        <v>20519</v>
      </c>
    </row>
    <row r="5" spans="2:64" x14ac:dyDescent="0.3">
      <c r="B5" s="20" t="s">
        <v>68</v>
      </c>
      <c r="C5" s="153">
        <v>0.08</v>
      </c>
      <c r="D5" s="39">
        <f>C5</f>
        <v>0.08</v>
      </c>
    </row>
    <row r="6" spans="2:64" x14ac:dyDescent="0.3">
      <c r="B6" s="20" t="s">
        <v>69</v>
      </c>
      <c r="C6" s="153">
        <v>0.05</v>
      </c>
      <c r="D6" s="154">
        <v>0.05</v>
      </c>
    </row>
    <row r="7" spans="2:64" x14ac:dyDescent="0.3">
      <c r="B7" s="20" t="s">
        <v>70</v>
      </c>
      <c r="C7" s="155">
        <v>0.06</v>
      </c>
      <c r="D7" s="40">
        <f>C7</f>
        <v>0.06</v>
      </c>
    </row>
    <row r="8" spans="2:64" x14ac:dyDescent="0.3">
      <c r="B8" s="20" t="s">
        <v>71</v>
      </c>
      <c r="C8" s="156">
        <v>0.03</v>
      </c>
      <c r="D8" s="41">
        <f>C8</f>
        <v>0.03</v>
      </c>
    </row>
    <row r="9" spans="2:64" x14ac:dyDescent="0.3">
      <c r="B9" s="20" t="s">
        <v>72</v>
      </c>
      <c r="C9" s="23">
        <f>SUM(D18:BL18)</f>
        <v>327158.8033965599</v>
      </c>
      <c r="D9" s="16">
        <f>SUM(D24:BL24)</f>
        <v>1511027.8922246795</v>
      </c>
    </row>
    <row r="10" spans="2:64" x14ac:dyDescent="0.3">
      <c r="B10" s="20" t="s">
        <v>77</v>
      </c>
      <c r="C10" s="30">
        <f>SUM(D22:BL22)/SUM(D18:BL18)</f>
        <v>0.52940088164177579</v>
      </c>
      <c r="D10" s="31">
        <f>SUM(D28:BK28)/SUM(D24:BL24)</f>
        <v>0.41337239051813357</v>
      </c>
    </row>
    <row r="11" spans="2:64" x14ac:dyDescent="0.3">
      <c r="B11" s="20" t="s">
        <v>73</v>
      </c>
      <c r="C11" s="45">
        <f>SUM(D22:BL22)</f>
        <v>173198.15895500721</v>
      </c>
      <c r="D11" s="46">
        <f>SUM(D28:BL28)</f>
        <v>644709.2662354717</v>
      </c>
    </row>
    <row r="12" spans="2:64" x14ac:dyDescent="0.3">
      <c r="B12" s="20" t="s">
        <v>64</v>
      </c>
      <c r="C12" s="45">
        <f>NPV((1+D6)^(1/12)-1,D22:BL22)</f>
        <v>141510.45675424163</v>
      </c>
      <c r="D12" s="46">
        <f>NPV((1+D6)^(1/12)-1,D28:BL28)</f>
        <v>509583.94610220433</v>
      </c>
    </row>
    <row r="13" spans="2:64" ht="15" customHeight="1" thickBot="1" x14ac:dyDescent="0.35">
      <c r="B13" s="21" t="s">
        <v>74</v>
      </c>
      <c r="C13" s="56">
        <f>IRR(D22:BL22)</f>
        <v>4.2738536322562526E-2</v>
      </c>
      <c r="D13" s="57">
        <f>IRR(D28:BL28)</f>
        <v>3.1971683513540849E-2</v>
      </c>
    </row>
    <row r="14" spans="2:64" ht="15" customHeight="1" x14ac:dyDescent="0.3">
      <c r="B14" s="1"/>
      <c r="C14" s="160"/>
      <c r="D14" s="161"/>
    </row>
    <row r="15" spans="2:64" ht="15" customHeight="1" x14ac:dyDescent="0.3">
      <c r="B15" s="1"/>
      <c r="C15" s="1"/>
      <c r="D15" s="15"/>
    </row>
    <row r="16" spans="2:64" ht="15" customHeight="1" thickBot="1" x14ac:dyDescent="0.35">
      <c r="B16" s="1"/>
      <c r="C16" s="1"/>
      <c r="D16" s="15"/>
      <c r="E16" s="15">
        <v>1</v>
      </c>
      <c r="F16" s="15">
        <f>E16+1</f>
        <v>2</v>
      </c>
      <c r="G16" s="15">
        <f t="shared" ref="G16:BL16" si="0">F16+1</f>
        <v>3</v>
      </c>
      <c r="H16" s="15">
        <f t="shared" si="0"/>
        <v>4</v>
      </c>
      <c r="I16" s="15">
        <f t="shared" si="0"/>
        <v>5</v>
      </c>
      <c r="J16" s="15">
        <f t="shared" si="0"/>
        <v>6</v>
      </c>
      <c r="K16" s="15">
        <f t="shared" si="0"/>
        <v>7</v>
      </c>
      <c r="L16" s="15">
        <f t="shared" si="0"/>
        <v>8</v>
      </c>
      <c r="M16" s="15">
        <f t="shared" si="0"/>
        <v>9</v>
      </c>
      <c r="N16" s="15">
        <f t="shared" si="0"/>
        <v>10</v>
      </c>
      <c r="O16" s="15">
        <f t="shared" si="0"/>
        <v>11</v>
      </c>
      <c r="P16" s="15">
        <f t="shared" si="0"/>
        <v>12</v>
      </c>
      <c r="Q16" s="15">
        <f t="shared" si="0"/>
        <v>13</v>
      </c>
      <c r="R16" s="15">
        <f t="shared" si="0"/>
        <v>14</v>
      </c>
      <c r="S16" s="15">
        <f t="shared" si="0"/>
        <v>15</v>
      </c>
      <c r="T16" s="15">
        <f t="shared" si="0"/>
        <v>16</v>
      </c>
      <c r="U16" s="15">
        <f t="shared" si="0"/>
        <v>17</v>
      </c>
      <c r="V16" s="15">
        <f t="shared" si="0"/>
        <v>18</v>
      </c>
      <c r="W16" s="15">
        <f t="shared" si="0"/>
        <v>19</v>
      </c>
      <c r="X16" s="15">
        <f t="shared" si="0"/>
        <v>20</v>
      </c>
      <c r="Y16" s="15">
        <f t="shared" si="0"/>
        <v>21</v>
      </c>
      <c r="Z16" s="15">
        <f t="shared" si="0"/>
        <v>22</v>
      </c>
      <c r="AA16" s="15">
        <f t="shared" si="0"/>
        <v>23</v>
      </c>
      <c r="AB16" s="15">
        <f t="shared" si="0"/>
        <v>24</v>
      </c>
      <c r="AC16" s="15">
        <f t="shared" si="0"/>
        <v>25</v>
      </c>
      <c r="AD16" s="15">
        <f t="shared" si="0"/>
        <v>26</v>
      </c>
      <c r="AE16" s="15">
        <f t="shared" si="0"/>
        <v>27</v>
      </c>
      <c r="AF16" s="15">
        <f t="shared" si="0"/>
        <v>28</v>
      </c>
      <c r="AG16" s="15">
        <f t="shared" si="0"/>
        <v>29</v>
      </c>
      <c r="AH16" s="15">
        <f t="shared" si="0"/>
        <v>30</v>
      </c>
      <c r="AI16" s="15">
        <f t="shared" si="0"/>
        <v>31</v>
      </c>
      <c r="AJ16" s="15">
        <f t="shared" si="0"/>
        <v>32</v>
      </c>
      <c r="AK16" s="15">
        <f t="shared" si="0"/>
        <v>33</v>
      </c>
      <c r="AL16" s="15">
        <f t="shared" si="0"/>
        <v>34</v>
      </c>
      <c r="AM16" s="15">
        <f t="shared" si="0"/>
        <v>35</v>
      </c>
      <c r="AN16" s="15">
        <f t="shared" si="0"/>
        <v>36</v>
      </c>
      <c r="AO16" s="15">
        <f t="shared" si="0"/>
        <v>37</v>
      </c>
      <c r="AP16" s="15">
        <f t="shared" si="0"/>
        <v>38</v>
      </c>
      <c r="AQ16" s="15">
        <f t="shared" si="0"/>
        <v>39</v>
      </c>
      <c r="AR16" s="15">
        <f t="shared" si="0"/>
        <v>40</v>
      </c>
      <c r="AS16" s="15">
        <f t="shared" si="0"/>
        <v>41</v>
      </c>
      <c r="AT16" s="15">
        <f t="shared" si="0"/>
        <v>42</v>
      </c>
      <c r="AU16" s="15">
        <f t="shared" si="0"/>
        <v>43</v>
      </c>
      <c r="AV16" s="15">
        <f t="shared" si="0"/>
        <v>44</v>
      </c>
      <c r="AW16" s="15">
        <f t="shared" si="0"/>
        <v>45</v>
      </c>
      <c r="AX16" s="15">
        <f t="shared" si="0"/>
        <v>46</v>
      </c>
      <c r="AY16" s="15">
        <f t="shared" si="0"/>
        <v>47</v>
      </c>
      <c r="AZ16" s="15">
        <f t="shared" si="0"/>
        <v>48</v>
      </c>
      <c r="BA16" s="15">
        <f t="shared" si="0"/>
        <v>49</v>
      </c>
      <c r="BB16" s="15">
        <f t="shared" si="0"/>
        <v>50</v>
      </c>
      <c r="BC16" s="15">
        <f t="shared" si="0"/>
        <v>51</v>
      </c>
      <c r="BD16" s="15">
        <f t="shared" si="0"/>
        <v>52</v>
      </c>
      <c r="BE16" s="15">
        <f t="shared" si="0"/>
        <v>53</v>
      </c>
      <c r="BF16" s="15">
        <f t="shared" si="0"/>
        <v>54</v>
      </c>
      <c r="BG16" s="15">
        <f t="shared" si="0"/>
        <v>55</v>
      </c>
      <c r="BH16" s="15">
        <f t="shared" si="0"/>
        <v>56</v>
      </c>
      <c r="BI16" s="15">
        <f t="shared" si="0"/>
        <v>57</v>
      </c>
      <c r="BJ16" s="15">
        <f t="shared" si="0"/>
        <v>58</v>
      </c>
      <c r="BK16" s="15">
        <f t="shared" si="0"/>
        <v>59</v>
      </c>
      <c r="BL16" s="15">
        <f t="shared" si="0"/>
        <v>60</v>
      </c>
    </row>
    <row r="17" spans="2:64" s="1" customFormat="1" ht="10.8" thickBot="1" x14ac:dyDescent="0.25">
      <c r="B17" s="34" t="s">
        <v>21</v>
      </c>
      <c r="C17" s="35"/>
      <c r="D17" s="35" t="s">
        <v>63</v>
      </c>
      <c r="E17" s="35">
        <v>43831</v>
      </c>
      <c r="F17" s="35" t="e">
        <f>Abstract!#REF!</f>
        <v>#REF!</v>
      </c>
      <c r="G17" s="35" t="e">
        <f>Abstract!#REF!</f>
        <v>#REF!</v>
      </c>
      <c r="H17" s="35" t="e">
        <f>Abstract!#REF!</f>
        <v>#REF!</v>
      </c>
      <c r="I17" s="35" t="e">
        <f>Abstract!#REF!</f>
        <v>#REF!</v>
      </c>
      <c r="J17" s="35" t="e">
        <f>Abstract!#REF!</f>
        <v>#REF!</v>
      </c>
      <c r="K17" s="35" t="e">
        <f>Abstract!#REF!</f>
        <v>#REF!</v>
      </c>
      <c r="L17" s="35" t="e">
        <f>Abstract!#REF!</f>
        <v>#REF!</v>
      </c>
      <c r="M17" s="35" t="e">
        <f>Abstract!#REF!</f>
        <v>#REF!</v>
      </c>
      <c r="N17" s="35" t="e">
        <f>Abstract!#REF!</f>
        <v>#REF!</v>
      </c>
      <c r="O17" s="35" t="e">
        <f>Abstract!#REF!</f>
        <v>#REF!</v>
      </c>
      <c r="P17" s="35" t="e">
        <f>Abstract!#REF!</f>
        <v>#REF!</v>
      </c>
      <c r="Q17" s="35" t="e">
        <f>Abstract!#REF!</f>
        <v>#REF!</v>
      </c>
      <c r="R17" s="35" t="e">
        <f>Abstract!#REF!</f>
        <v>#REF!</v>
      </c>
      <c r="S17" s="35" t="e">
        <f>Abstract!#REF!</f>
        <v>#REF!</v>
      </c>
      <c r="T17" s="35" t="e">
        <f>Abstract!#REF!</f>
        <v>#REF!</v>
      </c>
      <c r="U17" s="35" t="e">
        <f>Abstract!#REF!</f>
        <v>#REF!</v>
      </c>
      <c r="V17" s="35" t="e">
        <f>Abstract!#REF!</f>
        <v>#REF!</v>
      </c>
      <c r="W17" s="35" t="e">
        <f>Abstract!#REF!</f>
        <v>#REF!</v>
      </c>
      <c r="X17" s="35" t="e">
        <f>Abstract!#REF!</f>
        <v>#REF!</v>
      </c>
      <c r="Y17" s="35" t="e">
        <f>Abstract!#REF!</f>
        <v>#REF!</v>
      </c>
      <c r="Z17" s="35" t="e">
        <f>Abstract!#REF!</f>
        <v>#REF!</v>
      </c>
      <c r="AA17" s="35" t="e">
        <f>Abstract!#REF!</f>
        <v>#REF!</v>
      </c>
      <c r="AB17" s="35" t="e">
        <f>Abstract!#REF!</f>
        <v>#REF!</v>
      </c>
      <c r="AC17" s="35" t="e">
        <f>Abstract!#REF!</f>
        <v>#REF!</v>
      </c>
      <c r="AD17" s="35" t="e">
        <f>Abstract!#REF!</f>
        <v>#REF!</v>
      </c>
      <c r="AE17" s="35" t="e">
        <f>Abstract!#REF!</f>
        <v>#REF!</v>
      </c>
      <c r="AF17" s="35" t="e">
        <f>Abstract!#REF!</f>
        <v>#REF!</v>
      </c>
      <c r="AG17" s="35" t="e">
        <f>Abstract!#REF!</f>
        <v>#REF!</v>
      </c>
      <c r="AH17" s="35" t="e">
        <f>Abstract!#REF!</f>
        <v>#REF!</v>
      </c>
      <c r="AI17" s="35" t="e">
        <f>Abstract!#REF!</f>
        <v>#REF!</v>
      </c>
      <c r="AJ17" s="35" t="e">
        <f>Abstract!#REF!</f>
        <v>#REF!</v>
      </c>
      <c r="AK17" s="35" t="e">
        <f>Abstract!#REF!</f>
        <v>#REF!</v>
      </c>
      <c r="AL17" s="35" t="e">
        <f>Abstract!#REF!</f>
        <v>#REF!</v>
      </c>
      <c r="AM17" s="35" t="e">
        <f>Abstract!#REF!</f>
        <v>#REF!</v>
      </c>
      <c r="AN17" s="35" t="e">
        <f>Abstract!#REF!</f>
        <v>#REF!</v>
      </c>
      <c r="AO17" s="35" t="e">
        <f>Abstract!#REF!</f>
        <v>#REF!</v>
      </c>
      <c r="AP17" s="35" t="e">
        <f>Abstract!#REF!</f>
        <v>#REF!</v>
      </c>
      <c r="AQ17" s="35" t="e">
        <f>Abstract!#REF!</f>
        <v>#REF!</v>
      </c>
      <c r="AR17" s="35" t="e">
        <f>Abstract!#REF!</f>
        <v>#REF!</v>
      </c>
      <c r="AS17" s="35" t="e">
        <f>Abstract!#REF!</f>
        <v>#REF!</v>
      </c>
      <c r="AT17" s="35" t="e">
        <f>Abstract!#REF!</f>
        <v>#REF!</v>
      </c>
      <c r="AU17" s="35" t="e">
        <f>Abstract!#REF!</f>
        <v>#REF!</v>
      </c>
      <c r="AV17" s="35" t="e">
        <f>Abstract!#REF!</f>
        <v>#REF!</v>
      </c>
      <c r="AW17" s="35" t="e">
        <f>Abstract!#REF!</f>
        <v>#REF!</v>
      </c>
      <c r="AX17" s="35" t="e">
        <f>Abstract!#REF!</f>
        <v>#REF!</v>
      </c>
      <c r="AY17" s="35" t="e">
        <f>Abstract!#REF!</f>
        <v>#REF!</v>
      </c>
      <c r="AZ17" s="35" t="e">
        <f>Abstract!#REF!</f>
        <v>#REF!</v>
      </c>
      <c r="BA17" s="35" t="e">
        <f>Abstract!#REF!</f>
        <v>#REF!</v>
      </c>
      <c r="BB17" s="35" t="e">
        <f>Abstract!#REF!</f>
        <v>#REF!</v>
      </c>
      <c r="BC17" s="35" t="e">
        <f>Abstract!#REF!</f>
        <v>#REF!</v>
      </c>
      <c r="BD17" s="35" t="e">
        <f>Abstract!#REF!</f>
        <v>#REF!</v>
      </c>
      <c r="BE17" s="35" t="e">
        <f>Abstract!#REF!</f>
        <v>#REF!</v>
      </c>
      <c r="BF17" s="35" t="e">
        <f>Abstract!#REF!</f>
        <v>#REF!</v>
      </c>
      <c r="BG17" s="35" t="e">
        <f>Abstract!#REF!</f>
        <v>#REF!</v>
      </c>
      <c r="BH17" s="35" t="e">
        <f>Abstract!#REF!</f>
        <v>#REF!</v>
      </c>
      <c r="BI17" s="35" t="e">
        <f>Abstract!#REF!</f>
        <v>#REF!</v>
      </c>
      <c r="BJ17" s="35" t="e">
        <f>Abstract!#REF!</f>
        <v>#REF!</v>
      </c>
      <c r="BK17" s="35" t="e">
        <f>Abstract!#REF!</f>
        <v>#REF!</v>
      </c>
      <c r="BL17" s="35" t="e">
        <f>Abstract!#REF!</f>
        <v>#REF!</v>
      </c>
    </row>
    <row r="18" spans="2:64" s="1" customFormat="1" ht="10.199999999999999" x14ac:dyDescent="0.2">
      <c r="B18" s="2" t="s">
        <v>58</v>
      </c>
      <c r="C18" s="13"/>
      <c r="D18" s="62">
        <f>C3</f>
        <v>21480</v>
      </c>
      <c r="E18" s="3">
        <f>C4</f>
        <v>4798</v>
      </c>
      <c r="F18" s="3">
        <f>E18</f>
        <v>4798</v>
      </c>
      <c r="G18" s="3">
        <f t="shared" ref="G18:P18" si="1">F18</f>
        <v>4798</v>
      </c>
      <c r="H18" s="3">
        <f t="shared" si="1"/>
        <v>4798</v>
      </c>
      <c r="I18" s="3">
        <f t="shared" si="1"/>
        <v>4798</v>
      </c>
      <c r="J18" s="3">
        <f t="shared" si="1"/>
        <v>4798</v>
      </c>
      <c r="K18" s="3">
        <f t="shared" si="1"/>
        <v>4798</v>
      </c>
      <c r="L18" s="3">
        <f t="shared" si="1"/>
        <v>4798</v>
      </c>
      <c r="M18" s="3">
        <f t="shared" si="1"/>
        <v>4798</v>
      </c>
      <c r="N18" s="3">
        <f t="shared" si="1"/>
        <v>4798</v>
      </c>
      <c r="O18" s="3">
        <f t="shared" si="1"/>
        <v>4798</v>
      </c>
      <c r="P18" s="3">
        <f t="shared" si="1"/>
        <v>4798</v>
      </c>
      <c r="Q18" s="3">
        <f>P18*(1+$C$8)</f>
        <v>4941.9400000000005</v>
      </c>
      <c r="R18" s="3">
        <f>Q18</f>
        <v>4941.9400000000005</v>
      </c>
      <c r="S18" s="3">
        <f t="shared" ref="S18:BL18" si="2">R18</f>
        <v>4941.9400000000005</v>
      </c>
      <c r="T18" s="3">
        <f t="shared" si="2"/>
        <v>4941.9400000000005</v>
      </c>
      <c r="U18" s="3">
        <f t="shared" si="2"/>
        <v>4941.9400000000005</v>
      </c>
      <c r="V18" s="3">
        <f t="shared" si="2"/>
        <v>4941.9400000000005</v>
      </c>
      <c r="W18" s="3">
        <f t="shared" si="2"/>
        <v>4941.9400000000005</v>
      </c>
      <c r="X18" s="3">
        <f t="shared" si="2"/>
        <v>4941.9400000000005</v>
      </c>
      <c r="Y18" s="3">
        <f t="shared" si="2"/>
        <v>4941.9400000000005</v>
      </c>
      <c r="Z18" s="3">
        <f t="shared" si="2"/>
        <v>4941.9400000000005</v>
      </c>
      <c r="AA18" s="3">
        <f t="shared" si="2"/>
        <v>4941.9400000000005</v>
      </c>
      <c r="AB18" s="3">
        <f t="shared" si="2"/>
        <v>4941.9400000000005</v>
      </c>
      <c r="AC18" s="3">
        <f>AB18*(1+$C$8)</f>
        <v>5090.1982000000007</v>
      </c>
      <c r="AD18" s="3">
        <f t="shared" si="2"/>
        <v>5090.1982000000007</v>
      </c>
      <c r="AE18" s="3">
        <f t="shared" si="2"/>
        <v>5090.1982000000007</v>
      </c>
      <c r="AF18" s="3">
        <f t="shared" si="2"/>
        <v>5090.1982000000007</v>
      </c>
      <c r="AG18" s="3">
        <f t="shared" si="2"/>
        <v>5090.1982000000007</v>
      </c>
      <c r="AH18" s="3">
        <f t="shared" si="2"/>
        <v>5090.1982000000007</v>
      </c>
      <c r="AI18" s="3">
        <f t="shared" si="2"/>
        <v>5090.1982000000007</v>
      </c>
      <c r="AJ18" s="3">
        <f t="shared" si="2"/>
        <v>5090.1982000000007</v>
      </c>
      <c r="AK18" s="3">
        <f t="shared" si="2"/>
        <v>5090.1982000000007</v>
      </c>
      <c r="AL18" s="3">
        <f t="shared" si="2"/>
        <v>5090.1982000000007</v>
      </c>
      <c r="AM18" s="3">
        <f t="shared" si="2"/>
        <v>5090.1982000000007</v>
      </c>
      <c r="AN18" s="3">
        <f t="shared" si="2"/>
        <v>5090.1982000000007</v>
      </c>
      <c r="AO18" s="3">
        <f>AN18*(1+$C$8)</f>
        <v>5242.9041460000008</v>
      </c>
      <c r="AP18" s="3">
        <f t="shared" si="2"/>
        <v>5242.9041460000008</v>
      </c>
      <c r="AQ18" s="3">
        <f t="shared" si="2"/>
        <v>5242.9041460000008</v>
      </c>
      <c r="AR18" s="3">
        <f t="shared" si="2"/>
        <v>5242.9041460000008</v>
      </c>
      <c r="AS18" s="3">
        <f t="shared" si="2"/>
        <v>5242.9041460000008</v>
      </c>
      <c r="AT18" s="3">
        <f t="shared" si="2"/>
        <v>5242.9041460000008</v>
      </c>
      <c r="AU18" s="3">
        <f t="shared" si="2"/>
        <v>5242.9041460000008</v>
      </c>
      <c r="AV18" s="3">
        <f t="shared" si="2"/>
        <v>5242.9041460000008</v>
      </c>
      <c r="AW18" s="3">
        <f t="shared" si="2"/>
        <v>5242.9041460000008</v>
      </c>
      <c r="AX18" s="3">
        <f t="shared" si="2"/>
        <v>5242.9041460000008</v>
      </c>
      <c r="AY18" s="3">
        <f t="shared" si="2"/>
        <v>5242.9041460000008</v>
      </c>
      <c r="AZ18" s="3">
        <f t="shared" si="2"/>
        <v>5242.9041460000008</v>
      </c>
      <c r="BA18" s="3">
        <f>AZ18*(1+$C$8)</f>
        <v>5400.1912703800008</v>
      </c>
      <c r="BB18" s="3">
        <f t="shared" si="2"/>
        <v>5400.1912703800008</v>
      </c>
      <c r="BC18" s="3">
        <f t="shared" si="2"/>
        <v>5400.1912703800008</v>
      </c>
      <c r="BD18" s="3">
        <f t="shared" si="2"/>
        <v>5400.1912703800008</v>
      </c>
      <c r="BE18" s="3">
        <f t="shared" si="2"/>
        <v>5400.1912703800008</v>
      </c>
      <c r="BF18" s="3">
        <f t="shared" si="2"/>
        <v>5400.1912703800008</v>
      </c>
      <c r="BG18" s="3">
        <f t="shared" si="2"/>
        <v>5400.1912703800008</v>
      </c>
      <c r="BH18" s="3">
        <f t="shared" si="2"/>
        <v>5400.1912703800008</v>
      </c>
      <c r="BI18" s="3">
        <f t="shared" si="2"/>
        <v>5400.1912703800008</v>
      </c>
      <c r="BJ18" s="3">
        <f t="shared" si="2"/>
        <v>5400.1912703800008</v>
      </c>
      <c r="BK18" s="3">
        <f t="shared" si="2"/>
        <v>5400.1912703800008</v>
      </c>
      <c r="BL18" s="4">
        <f t="shared" si="2"/>
        <v>5400.1912703800008</v>
      </c>
    </row>
    <row r="19" spans="2:64" s="1" customFormat="1" ht="10.199999999999999" x14ac:dyDescent="0.2">
      <c r="B19" s="5" t="s">
        <v>59</v>
      </c>
      <c r="C19" s="11"/>
      <c r="D19" s="19">
        <f>-C2</f>
        <v>-111430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</row>
    <row r="20" spans="2:64" s="1" customFormat="1" ht="10.199999999999999" x14ac:dyDescent="0.2">
      <c r="B20" s="5" t="s">
        <v>60</v>
      </c>
      <c r="C20" s="61">
        <f>SUM(D20:BL20)/SUM(D18:BL18)</f>
        <v>-5.0000000000000051E-2</v>
      </c>
      <c r="D20" s="6">
        <f>D18*-C6</f>
        <v>-1074</v>
      </c>
      <c r="E20" s="6">
        <f>E18*-C6</f>
        <v>-239.9</v>
      </c>
      <c r="F20" s="6">
        <f>-$C$6*F18</f>
        <v>-239.9</v>
      </c>
      <c r="G20" s="6">
        <f t="shared" ref="G20:BL20" si="3">-$C$6*G18</f>
        <v>-239.9</v>
      </c>
      <c r="H20" s="6">
        <f t="shared" si="3"/>
        <v>-239.9</v>
      </c>
      <c r="I20" s="6">
        <f t="shared" si="3"/>
        <v>-239.9</v>
      </c>
      <c r="J20" s="6">
        <f t="shared" si="3"/>
        <v>-239.9</v>
      </c>
      <c r="K20" s="6">
        <f t="shared" si="3"/>
        <v>-239.9</v>
      </c>
      <c r="L20" s="6">
        <f t="shared" si="3"/>
        <v>-239.9</v>
      </c>
      <c r="M20" s="6">
        <f t="shared" si="3"/>
        <v>-239.9</v>
      </c>
      <c r="N20" s="6">
        <f t="shared" si="3"/>
        <v>-239.9</v>
      </c>
      <c r="O20" s="6">
        <f t="shared" si="3"/>
        <v>-239.9</v>
      </c>
      <c r="P20" s="6">
        <f t="shared" si="3"/>
        <v>-239.9</v>
      </c>
      <c r="Q20" s="6">
        <f t="shared" si="3"/>
        <v>-247.09700000000004</v>
      </c>
      <c r="R20" s="6">
        <f t="shared" si="3"/>
        <v>-247.09700000000004</v>
      </c>
      <c r="S20" s="6">
        <f t="shared" si="3"/>
        <v>-247.09700000000004</v>
      </c>
      <c r="T20" s="6">
        <f t="shared" si="3"/>
        <v>-247.09700000000004</v>
      </c>
      <c r="U20" s="6">
        <f t="shared" si="3"/>
        <v>-247.09700000000004</v>
      </c>
      <c r="V20" s="6">
        <f t="shared" si="3"/>
        <v>-247.09700000000004</v>
      </c>
      <c r="W20" s="6">
        <f t="shared" si="3"/>
        <v>-247.09700000000004</v>
      </c>
      <c r="X20" s="6">
        <f t="shared" si="3"/>
        <v>-247.09700000000004</v>
      </c>
      <c r="Y20" s="6">
        <f t="shared" si="3"/>
        <v>-247.09700000000004</v>
      </c>
      <c r="Z20" s="6">
        <f t="shared" si="3"/>
        <v>-247.09700000000004</v>
      </c>
      <c r="AA20" s="6">
        <f t="shared" si="3"/>
        <v>-247.09700000000004</v>
      </c>
      <c r="AB20" s="6">
        <f t="shared" si="3"/>
        <v>-247.09700000000004</v>
      </c>
      <c r="AC20" s="6">
        <f t="shared" si="3"/>
        <v>-254.50991000000005</v>
      </c>
      <c r="AD20" s="6">
        <f t="shared" si="3"/>
        <v>-254.50991000000005</v>
      </c>
      <c r="AE20" s="6">
        <f t="shared" si="3"/>
        <v>-254.50991000000005</v>
      </c>
      <c r="AF20" s="6">
        <f t="shared" si="3"/>
        <v>-254.50991000000005</v>
      </c>
      <c r="AG20" s="6">
        <f t="shared" si="3"/>
        <v>-254.50991000000005</v>
      </c>
      <c r="AH20" s="6">
        <f t="shared" si="3"/>
        <v>-254.50991000000005</v>
      </c>
      <c r="AI20" s="6">
        <f t="shared" si="3"/>
        <v>-254.50991000000005</v>
      </c>
      <c r="AJ20" s="6">
        <f t="shared" si="3"/>
        <v>-254.50991000000005</v>
      </c>
      <c r="AK20" s="6">
        <f t="shared" si="3"/>
        <v>-254.50991000000005</v>
      </c>
      <c r="AL20" s="6">
        <f t="shared" si="3"/>
        <v>-254.50991000000005</v>
      </c>
      <c r="AM20" s="6">
        <f t="shared" si="3"/>
        <v>-254.50991000000005</v>
      </c>
      <c r="AN20" s="6">
        <f t="shared" si="3"/>
        <v>-254.50991000000005</v>
      </c>
      <c r="AO20" s="6">
        <f t="shared" si="3"/>
        <v>-262.14520730000004</v>
      </c>
      <c r="AP20" s="6">
        <f t="shared" si="3"/>
        <v>-262.14520730000004</v>
      </c>
      <c r="AQ20" s="6">
        <f t="shared" si="3"/>
        <v>-262.14520730000004</v>
      </c>
      <c r="AR20" s="6">
        <f t="shared" si="3"/>
        <v>-262.14520730000004</v>
      </c>
      <c r="AS20" s="6">
        <f t="shared" si="3"/>
        <v>-262.14520730000004</v>
      </c>
      <c r="AT20" s="6">
        <f t="shared" si="3"/>
        <v>-262.14520730000004</v>
      </c>
      <c r="AU20" s="6">
        <f t="shared" si="3"/>
        <v>-262.14520730000004</v>
      </c>
      <c r="AV20" s="6">
        <f t="shared" si="3"/>
        <v>-262.14520730000004</v>
      </c>
      <c r="AW20" s="6">
        <f t="shared" si="3"/>
        <v>-262.14520730000004</v>
      </c>
      <c r="AX20" s="6">
        <f t="shared" si="3"/>
        <v>-262.14520730000004</v>
      </c>
      <c r="AY20" s="6">
        <f t="shared" si="3"/>
        <v>-262.14520730000004</v>
      </c>
      <c r="AZ20" s="6">
        <f t="shared" si="3"/>
        <v>-262.14520730000004</v>
      </c>
      <c r="BA20" s="6">
        <f t="shared" si="3"/>
        <v>-270.00956351900004</v>
      </c>
      <c r="BB20" s="6">
        <f t="shared" si="3"/>
        <v>-270.00956351900004</v>
      </c>
      <c r="BC20" s="6">
        <f t="shared" si="3"/>
        <v>-270.00956351900004</v>
      </c>
      <c r="BD20" s="6">
        <f t="shared" si="3"/>
        <v>-270.00956351900004</v>
      </c>
      <c r="BE20" s="6">
        <f t="shared" si="3"/>
        <v>-270.00956351900004</v>
      </c>
      <c r="BF20" s="6">
        <f t="shared" si="3"/>
        <v>-270.00956351900004</v>
      </c>
      <c r="BG20" s="6">
        <f t="shared" si="3"/>
        <v>-270.00956351900004</v>
      </c>
      <c r="BH20" s="6">
        <f t="shared" si="3"/>
        <v>-270.00956351900004</v>
      </c>
      <c r="BI20" s="6">
        <f t="shared" si="3"/>
        <v>-270.00956351900004</v>
      </c>
      <c r="BJ20" s="6">
        <f t="shared" si="3"/>
        <v>-270.00956351900004</v>
      </c>
      <c r="BK20" s="6">
        <f t="shared" si="3"/>
        <v>-270.00956351900004</v>
      </c>
      <c r="BL20" s="6">
        <f t="shared" si="3"/>
        <v>-270.00956351900004</v>
      </c>
    </row>
    <row r="21" spans="2:64" s="1" customFormat="1" ht="10.199999999999999" x14ac:dyDescent="0.2">
      <c r="B21" s="12" t="s">
        <v>61</v>
      </c>
      <c r="C21" s="61">
        <f>SUM(D21:BL21)/SUM(D18:BL18)</f>
        <v>-8.0000000000000043E-2</v>
      </c>
      <c r="D21" s="6">
        <f>D18*-$C$5</f>
        <v>-1718.4</v>
      </c>
      <c r="E21" s="6">
        <f>E18*-$C$5</f>
        <v>-383.84000000000003</v>
      </c>
      <c r="F21" s="6">
        <f t="shared" ref="F21:BL21" si="4">F18*-$C$5</f>
        <v>-383.84000000000003</v>
      </c>
      <c r="G21" s="6">
        <f t="shared" si="4"/>
        <v>-383.84000000000003</v>
      </c>
      <c r="H21" s="6">
        <f t="shared" si="4"/>
        <v>-383.84000000000003</v>
      </c>
      <c r="I21" s="6">
        <f t="shared" si="4"/>
        <v>-383.84000000000003</v>
      </c>
      <c r="J21" s="6">
        <f t="shared" si="4"/>
        <v>-383.84000000000003</v>
      </c>
      <c r="K21" s="6">
        <f t="shared" si="4"/>
        <v>-383.84000000000003</v>
      </c>
      <c r="L21" s="6">
        <f t="shared" si="4"/>
        <v>-383.84000000000003</v>
      </c>
      <c r="M21" s="6">
        <f t="shared" si="4"/>
        <v>-383.84000000000003</v>
      </c>
      <c r="N21" s="6">
        <f t="shared" si="4"/>
        <v>-383.84000000000003</v>
      </c>
      <c r="O21" s="6">
        <f t="shared" si="4"/>
        <v>-383.84000000000003</v>
      </c>
      <c r="P21" s="6">
        <f t="shared" si="4"/>
        <v>-383.84000000000003</v>
      </c>
      <c r="Q21" s="6">
        <f t="shared" si="4"/>
        <v>-395.35520000000002</v>
      </c>
      <c r="R21" s="6">
        <f t="shared" si="4"/>
        <v>-395.35520000000002</v>
      </c>
      <c r="S21" s="6">
        <f t="shared" si="4"/>
        <v>-395.35520000000002</v>
      </c>
      <c r="T21" s="6">
        <f t="shared" si="4"/>
        <v>-395.35520000000002</v>
      </c>
      <c r="U21" s="6">
        <f t="shared" si="4"/>
        <v>-395.35520000000002</v>
      </c>
      <c r="V21" s="6">
        <f t="shared" si="4"/>
        <v>-395.35520000000002</v>
      </c>
      <c r="W21" s="6">
        <f t="shared" si="4"/>
        <v>-395.35520000000002</v>
      </c>
      <c r="X21" s="6">
        <f t="shared" si="4"/>
        <v>-395.35520000000002</v>
      </c>
      <c r="Y21" s="6">
        <f t="shared" si="4"/>
        <v>-395.35520000000002</v>
      </c>
      <c r="Z21" s="6">
        <f t="shared" si="4"/>
        <v>-395.35520000000002</v>
      </c>
      <c r="AA21" s="6">
        <f t="shared" si="4"/>
        <v>-395.35520000000002</v>
      </c>
      <c r="AB21" s="6">
        <f t="shared" si="4"/>
        <v>-395.35520000000002</v>
      </c>
      <c r="AC21" s="6">
        <f t="shared" si="4"/>
        <v>-407.21585600000009</v>
      </c>
      <c r="AD21" s="6">
        <f t="shared" si="4"/>
        <v>-407.21585600000009</v>
      </c>
      <c r="AE21" s="6">
        <f t="shared" si="4"/>
        <v>-407.21585600000009</v>
      </c>
      <c r="AF21" s="6">
        <f t="shared" si="4"/>
        <v>-407.21585600000009</v>
      </c>
      <c r="AG21" s="6">
        <f t="shared" si="4"/>
        <v>-407.21585600000009</v>
      </c>
      <c r="AH21" s="6">
        <f t="shared" si="4"/>
        <v>-407.21585600000009</v>
      </c>
      <c r="AI21" s="6">
        <f t="shared" si="4"/>
        <v>-407.21585600000009</v>
      </c>
      <c r="AJ21" s="6">
        <f t="shared" si="4"/>
        <v>-407.21585600000009</v>
      </c>
      <c r="AK21" s="6">
        <f t="shared" si="4"/>
        <v>-407.21585600000009</v>
      </c>
      <c r="AL21" s="6">
        <f t="shared" si="4"/>
        <v>-407.21585600000009</v>
      </c>
      <c r="AM21" s="6">
        <f t="shared" si="4"/>
        <v>-407.21585600000009</v>
      </c>
      <c r="AN21" s="6">
        <f t="shared" si="4"/>
        <v>-407.21585600000009</v>
      </c>
      <c r="AO21" s="6">
        <f t="shared" si="4"/>
        <v>-419.43233168000006</v>
      </c>
      <c r="AP21" s="6">
        <f t="shared" si="4"/>
        <v>-419.43233168000006</v>
      </c>
      <c r="AQ21" s="6">
        <f t="shared" si="4"/>
        <v>-419.43233168000006</v>
      </c>
      <c r="AR21" s="6">
        <f t="shared" si="4"/>
        <v>-419.43233168000006</v>
      </c>
      <c r="AS21" s="6">
        <f t="shared" si="4"/>
        <v>-419.43233168000006</v>
      </c>
      <c r="AT21" s="6">
        <f t="shared" si="4"/>
        <v>-419.43233168000006</v>
      </c>
      <c r="AU21" s="6">
        <f t="shared" si="4"/>
        <v>-419.43233168000006</v>
      </c>
      <c r="AV21" s="6">
        <f t="shared" si="4"/>
        <v>-419.43233168000006</v>
      </c>
      <c r="AW21" s="6">
        <f t="shared" si="4"/>
        <v>-419.43233168000006</v>
      </c>
      <c r="AX21" s="6">
        <f t="shared" si="4"/>
        <v>-419.43233168000006</v>
      </c>
      <c r="AY21" s="6">
        <f t="shared" si="4"/>
        <v>-419.43233168000006</v>
      </c>
      <c r="AZ21" s="6">
        <f t="shared" si="4"/>
        <v>-419.43233168000006</v>
      </c>
      <c r="BA21" s="6">
        <f t="shared" si="4"/>
        <v>-432.01530163040007</v>
      </c>
      <c r="BB21" s="6">
        <f t="shared" si="4"/>
        <v>-432.01530163040007</v>
      </c>
      <c r="BC21" s="6">
        <f t="shared" si="4"/>
        <v>-432.01530163040007</v>
      </c>
      <c r="BD21" s="6">
        <f t="shared" si="4"/>
        <v>-432.01530163040007</v>
      </c>
      <c r="BE21" s="6">
        <f t="shared" si="4"/>
        <v>-432.01530163040007</v>
      </c>
      <c r="BF21" s="6">
        <f t="shared" si="4"/>
        <v>-432.01530163040007</v>
      </c>
      <c r="BG21" s="6">
        <f t="shared" si="4"/>
        <v>-432.01530163040007</v>
      </c>
      <c r="BH21" s="6">
        <f t="shared" si="4"/>
        <v>-432.01530163040007</v>
      </c>
      <c r="BI21" s="6">
        <f t="shared" si="4"/>
        <v>-432.01530163040007</v>
      </c>
      <c r="BJ21" s="6">
        <f t="shared" si="4"/>
        <v>-432.01530163040007</v>
      </c>
      <c r="BK21" s="6">
        <f t="shared" si="4"/>
        <v>-432.01530163040007</v>
      </c>
      <c r="BL21" s="6">
        <f t="shared" si="4"/>
        <v>-432.01530163040007</v>
      </c>
    </row>
    <row r="22" spans="2:64" s="1" customFormat="1" ht="10.8" thickBot="1" x14ac:dyDescent="0.25">
      <c r="B22" s="5" t="s">
        <v>62</v>
      </c>
      <c r="C22" s="11"/>
      <c r="D22" s="6">
        <f t="shared" ref="D22:BL22" si="5">SUM(D18:D21)</f>
        <v>-92742.399999999994</v>
      </c>
      <c r="E22" s="6">
        <f t="shared" si="5"/>
        <v>4174.26</v>
      </c>
      <c r="F22" s="6">
        <f t="shared" si="5"/>
        <v>4174.26</v>
      </c>
      <c r="G22" s="6">
        <f t="shared" si="5"/>
        <v>4174.26</v>
      </c>
      <c r="H22" s="6">
        <f t="shared" si="5"/>
        <v>4174.26</v>
      </c>
      <c r="I22" s="6">
        <f t="shared" si="5"/>
        <v>4174.26</v>
      </c>
      <c r="J22" s="6">
        <f t="shared" si="5"/>
        <v>4174.26</v>
      </c>
      <c r="K22" s="6">
        <f t="shared" si="5"/>
        <v>4174.26</v>
      </c>
      <c r="L22" s="6">
        <f t="shared" si="5"/>
        <v>4174.26</v>
      </c>
      <c r="M22" s="6">
        <f t="shared" si="5"/>
        <v>4174.26</v>
      </c>
      <c r="N22" s="6">
        <f t="shared" si="5"/>
        <v>4174.26</v>
      </c>
      <c r="O22" s="6">
        <f t="shared" si="5"/>
        <v>4174.26</v>
      </c>
      <c r="P22" s="6">
        <f t="shared" si="5"/>
        <v>4174.26</v>
      </c>
      <c r="Q22" s="6">
        <f t="shared" si="5"/>
        <v>4299.4878000000008</v>
      </c>
      <c r="R22" s="6">
        <f t="shared" si="5"/>
        <v>4299.4878000000008</v>
      </c>
      <c r="S22" s="6">
        <f t="shared" si="5"/>
        <v>4299.4878000000008</v>
      </c>
      <c r="T22" s="6">
        <f t="shared" si="5"/>
        <v>4299.4878000000008</v>
      </c>
      <c r="U22" s="6">
        <f t="shared" si="5"/>
        <v>4299.4878000000008</v>
      </c>
      <c r="V22" s="6">
        <f t="shared" si="5"/>
        <v>4299.4878000000008</v>
      </c>
      <c r="W22" s="6">
        <f t="shared" si="5"/>
        <v>4299.4878000000008</v>
      </c>
      <c r="X22" s="6">
        <f t="shared" si="5"/>
        <v>4299.4878000000008</v>
      </c>
      <c r="Y22" s="6">
        <f t="shared" si="5"/>
        <v>4299.4878000000008</v>
      </c>
      <c r="Z22" s="6">
        <f t="shared" si="5"/>
        <v>4299.4878000000008</v>
      </c>
      <c r="AA22" s="6">
        <f t="shared" si="5"/>
        <v>4299.4878000000008</v>
      </c>
      <c r="AB22" s="6">
        <f t="shared" si="5"/>
        <v>4299.4878000000008</v>
      </c>
      <c r="AC22" s="6">
        <f t="shared" si="5"/>
        <v>4428.4724340000012</v>
      </c>
      <c r="AD22" s="6">
        <f t="shared" si="5"/>
        <v>4428.4724340000012</v>
      </c>
      <c r="AE22" s="6">
        <f t="shared" si="5"/>
        <v>4428.4724340000012</v>
      </c>
      <c r="AF22" s="6">
        <f t="shared" si="5"/>
        <v>4428.4724340000012</v>
      </c>
      <c r="AG22" s="6">
        <f t="shared" si="5"/>
        <v>4428.4724340000012</v>
      </c>
      <c r="AH22" s="6">
        <f t="shared" si="5"/>
        <v>4428.4724340000012</v>
      </c>
      <c r="AI22" s="6">
        <f t="shared" si="5"/>
        <v>4428.4724340000012</v>
      </c>
      <c r="AJ22" s="6">
        <f t="shared" si="5"/>
        <v>4428.4724340000012</v>
      </c>
      <c r="AK22" s="6">
        <f t="shared" si="5"/>
        <v>4428.4724340000012</v>
      </c>
      <c r="AL22" s="6">
        <f t="shared" si="5"/>
        <v>4428.4724340000012</v>
      </c>
      <c r="AM22" s="6">
        <f t="shared" si="5"/>
        <v>4428.4724340000012</v>
      </c>
      <c r="AN22" s="6">
        <f t="shared" si="5"/>
        <v>4428.4724340000012</v>
      </c>
      <c r="AO22" s="6">
        <f t="shared" si="5"/>
        <v>4561.3266070200007</v>
      </c>
      <c r="AP22" s="6">
        <f t="shared" si="5"/>
        <v>4561.3266070200007</v>
      </c>
      <c r="AQ22" s="6">
        <f t="shared" si="5"/>
        <v>4561.3266070200007</v>
      </c>
      <c r="AR22" s="6">
        <f t="shared" si="5"/>
        <v>4561.3266070200007</v>
      </c>
      <c r="AS22" s="6">
        <f t="shared" si="5"/>
        <v>4561.3266070200007</v>
      </c>
      <c r="AT22" s="6">
        <f t="shared" si="5"/>
        <v>4561.3266070200007</v>
      </c>
      <c r="AU22" s="6">
        <f t="shared" si="5"/>
        <v>4561.3266070200007</v>
      </c>
      <c r="AV22" s="6">
        <f t="shared" si="5"/>
        <v>4561.3266070200007</v>
      </c>
      <c r="AW22" s="6">
        <f t="shared" si="5"/>
        <v>4561.3266070200007</v>
      </c>
      <c r="AX22" s="6">
        <f t="shared" si="5"/>
        <v>4561.3266070200007</v>
      </c>
      <c r="AY22" s="6">
        <f t="shared" si="5"/>
        <v>4561.3266070200007</v>
      </c>
      <c r="AZ22" s="6">
        <f t="shared" si="5"/>
        <v>4561.3266070200007</v>
      </c>
      <c r="BA22" s="6">
        <f t="shared" si="5"/>
        <v>4698.1664052306005</v>
      </c>
      <c r="BB22" s="6">
        <f t="shared" si="5"/>
        <v>4698.1664052306005</v>
      </c>
      <c r="BC22" s="6">
        <f t="shared" si="5"/>
        <v>4698.1664052306005</v>
      </c>
      <c r="BD22" s="6">
        <f t="shared" si="5"/>
        <v>4698.1664052306005</v>
      </c>
      <c r="BE22" s="6">
        <f t="shared" si="5"/>
        <v>4698.1664052306005</v>
      </c>
      <c r="BF22" s="6">
        <f t="shared" si="5"/>
        <v>4698.1664052306005</v>
      </c>
      <c r="BG22" s="6">
        <f t="shared" si="5"/>
        <v>4698.1664052306005</v>
      </c>
      <c r="BH22" s="6">
        <f t="shared" si="5"/>
        <v>4698.1664052306005</v>
      </c>
      <c r="BI22" s="6">
        <f t="shared" si="5"/>
        <v>4698.1664052306005</v>
      </c>
      <c r="BJ22" s="6">
        <f t="shared" si="5"/>
        <v>4698.1664052306005</v>
      </c>
      <c r="BK22" s="6">
        <f t="shared" si="5"/>
        <v>4698.1664052306005</v>
      </c>
      <c r="BL22" s="7">
        <f t="shared" si="5"/>
        <v>4698.1664052306005</v>
      </c>
    </row>
    <row r="23" spans="2:64" s="1" customFormat="1" ht="10.8" thickBot="1" x14ac:dyDescent="0.25">
      <c r="B23" s="27" t="s">
        <v>22</v>
      </c>
      <c r="C23" s="28"/>
      <c r="D23" s="28" t="s">
        <v>63</v>
      </c>
      <c r="E23" s="28">
        <f t="shared" ref="E23:BL23" si="6">E17</f>
        <v>43831</v>
      </c>
      <c r="F23" s="28" t="e">
        <f t="shared" si="6"/>
        <v>#REF!</v>
      </c>
      <c r="G23" s="28" t="e">
        <f t="shared" si="6"/>
        <v>#REF!</v>
      </c>
      <c r="H23" s="28" t="e">
        <f t="shared" si="6"/>
        <v>#REF!</v>
      </c>
      <c r="I23" s="28" t="e">
        <f t="shared" si="6"/>
        <v>#REF!</v>
      </c>
      <c r="J23" s="28" t="e">
        <f t="shared" si="6"/>
        <v>#REF!</v>
      </c>
      <c r="K23" s="28" t="e">
        <f t="shared" si="6"/>
        <v>#REF!</v>
      </c>
      <c r="L23" s="28" t="e">
        <f t="shared" si="6"/>
        <v>#REF!</v>
      </c>
      <c r="M23" s="28" t="e">
        <f t="shared" si="6"/>
        <v>#REF!</v>
      </c>
      <c r="N23" s="28" t="e">
        <f t="shared" si="6"/>
        <v>#REF!</v>
      </c>
      <c r="O23" s="28" t="e">
        <f t="shared" si="6"/>
        <v>#REF!</v>
      </c>
      <c r="P23" s="28" t="e">
        <f t="shared" si="6"/>
        <v>#REF!</v>
      </c>
      <c r="Q23" s="28" t="e">
        <f t="shared" si="6"/>
        <v>#REF!</v>
      </c>
      <c r="R23" s="28" t="e">
        <f t="shared" si="6"/>
        <v>#REF!</v>
      </c>
      <c r="S23" s="28" t="e">
        <f t="shared" si="6"/>
        <v>#REF!</v>
      </c>
      <c r="T23" s="28" t="e">
        <f t="shared" si="6"/>
        <v>#REF!</v>
      </c>
      <c r="U23" s="28" t="e">
        <f t="shared" si="6"/>
        <v>#REF!</v>
      </c>
      <c r="V23" s="28" t="e">
        <f t="shared" si="6"/>
        <v>#REF!</v>
      </c>
      <c r="W23" s="28" t="e">
        <f t="shared" si="6"/>
        <v>#REF!</v>
      </c>
      <c r="X23" s="28" t="e">
        <f t="shared" si="6"/>
        <v>#REF!</v>
      </c>
      <c r="Y23" s="28" t="e">
        <f t="shared" si="6"/>
        <v>#REF!</v>
      </c>
      <c r="Z23" s="28" t="e">
        <f t="shared" si="6"/>
        <v>#REF!</v>
      </c>
      <c r="AA23" s="28" t="e">
        <f t="shared" si="6"/>
        <v>#REF!</v>
      </c>
      <c r="AB23" s="28" t="e">
        <f t="shared" si="6"/>
        <v>#REF!</v>
      </c>
      <c r="AC23" s="28" t="e">
        <f t="shared" si="6"/>
        <v>#REF!</v>
      </c>
      <c r="AD23" s="28" t="e">
        <f t="shared" si="6"/>
        <v>#REF!</v>
      </c>
      <c r="AE23" s="28" t="e">
        <f t="shared" si="6"/>
        <v>#REF!</v>
      </c>
      <c r="AF23" s="28" t="e">
        <f t="shared" si="6"/>
        <v>#REF!</v>
      </c>
      <c r="AG23" s="28" t="e">
        <f t="shared" si="6"/>
        <v>#REF!</v>
      </c>
      <c r="AH23" s="28" t="e">
        <f t="shared" si="6"/>
        <v>#REF!</v>
      </c>
      <c r="AI23" s="28" t="e">
        <f t="shared" si="6"/>
        <v>#REF!</v>
      </c>
      <c r="AJ23" s="28" t="e">
        <f t="shared" si="6"/>
        <v>#REF!</v>
      </c>
      <c r="AK23" s="28" t="e">
        <f t="shared" si="6"/>
        <v>#REF!</v>
      </c>
      <c r="AL23" s="28" t="e">
        <f t="shared" si="6"/>
        <v>#REF!</v>
      </c>
      <c r="AM23" s="28" t="e">
        <f t="shared" si="6"/>
        <v>#REF!</v>
      </c>
      <c r="AN23" s="28" t="e">
        <f t="shared" si="6"/>
        <v>#REF!</v>
      </c>
      <c r="AO23" s="28" t="e">
        <f t="shared" si="6"/>
        <v>#REF!</v>
      </c>
      <c r="AP23" s="28" t="e">
        <f t="shared" si="6"/>
        <v>#REF!</v>
      </c>
      <c r="AQ23" s="28" t="e">
        <f t="shared" si="6"/>
        <v>#REF!</v>
      </c>
      <c r="AR23" s="28" t="e">
        <f t="shared" si="6"/>
        <v>#REF!</v>
      </c>
      <c r="AS23" s="28" t="e">
        <f t="shared" si="6"/>
        <v>#REF!</v>
      </c>
      <c r="AT23" s="28" t="e">
        <f t="shared" si="6"/>
        <v>#REF!</v>
      </c>
      <c r="AU23" s="28" t="e">
        <f t="shared" si="6"/>
        <v>#REF!</v>
      </c>
      <c r="AV23" s="28" t="e">
        <f t="shared" si="6"/>
        <v>#REF!</v>
      </c>
      <c r="AW23" s="28" t="e">
        <f t="shared" si="6"/>
        <v>#REF!</v>
      </c>
      <c r="AX23" s="28" t="e">
        <f t="shared" si="6"/>
        <v>#REF!</v>
      </c>
      <c r="AY23" s="28" t="e">
        <f t="shared" si="6"/>
        <v>#REF!</v>
      </c>
      <c r="AZ23" s="28" t="e">
        <f t="shared" si="6"/>
        <v>#REF!</v>
      </c>
      <c r="BA23" s="28" t="e">
        <f t="shared" si="6"/>
        <v>#REF!</v>
      </c>
      <c r="BB23" s="28" t="e">
        <f t="shared" si="6"/>
        <v>#REF!</v>
      </c>
      <c r="BC23" s="28" t="e">
        <f t="shared" si="6"/>
        <v>#REF!</v>
      </c>
      <c r="BD23" s="28" t="e">
        <f t="shared" si="6"/>
        <v>#REF!</v>
      </c>
      <c r="BE23" s="28" t="e">
        <f t="shared" si="6"/>
        <v>#REF!</v>
      </c>
      <c r="BF23" s="28" t="e">
        <f t="shared" si="6"/>
        <v>#REF!</v>
      </c>
      <c r="BG23" s="28" t="e">
        <f t="shared" si="6"/>
        <v>#REF!</v>
      </c>
      <c r="BH23" s="28" t="e">
        <f t="shared" si="6"/>
        <v>#REF!</v>
      </c>
      <c r="BI23" s="28" t="e">
        <f t="shared" si="6"/>
        <v>#REF!</v>
      </c>
      <c r="BJ23" s="28" t="e">
        <f t="shared" si="6"/>
        <v>#REF!</v>
      </c>
      <c r="BK23" s="28" t="e">
        <f t="shared" si="6"/>
        <v>#REF!</v>
      </c>
      <c r="BL23" s="29" t="e">
        <f t="shared" si="6"/>
        <v>#REF!</v>
      </c>
    </row>
    <row r="24" spans="2:64" s="1" customFormat="1" ht="10.199999999999999" x14ac:dyDescent="0.2">
      <c r="B24" s="2" t="s">
        <v>58</v>
      </c>
      <c r="C24" s="13"/>
      <c r="D24" s="3">
        <f>D3</f>
        <v>203770</v>
      </c>
      <c r="E24" s="3">
        <f>D4</f>
        <v>20519</v>
      </c>
      <c r="F24" s="3">
        <f>E24</f>
        <v>20519</v>
      </c>
      <c r="G24" s="3">
        <f t="shared" ref="G24:P24" si="7">F24</f>
        <v>20519</v>
      </c>
      <c r="H24" s="3">
        <f t="shared" si="7"/>
        <v>20519</v>
      </c>
      <c r="I24" s="3">
        <f t="shared" si="7"/>
        <v>20519</v>
      </c>
      <c r="J24" s="3">
        <f t="shared" si="7"/>
        <v>20519</v>
      </c>
      <c r="K24" s="3">
        <f t="shared" si="7"/>
        <v>20519</v>
      </c>
      <c r="L24" s="3">
        <f t="shared" si="7"/>
        <v>20519</v>
      </c>
      <c r="M24" s="3">
        <f t="shared" si="7"/>
        <v>20519</v>
      </c>
      <c r="N24" s="3">
        <f t="shared" si="7"/>
        <v>20519</v>
      </c>
      <c r="O24" s="3">
        <f t="shared" si="7"/>
        <v>20519</v>
      </c>
      <c r="P24" s="3">
        <f t="shared" si="7"/>
        <v>20519</v>
      </c>
      <c r="Q24" s="3">
        <f>P24*(1+$C$8)</f>
        <v>21134.57</v>
      </c>
      <c r="R24" s="3">
        <f>Q24</f>
        <v>21134.57</v>
      </c>
      <c r="S24" s="3">
        <f t="shared" ref="S24:BL24" si="8">R24</f>
        <v>21134.57</v>
      </c>
      <c r="T24" s="3">
        <f t="shared" si="8"/>
        <v>21134.57</v>
      </c>
      <c r="U24" s="3">
        <f t="shared" si="8"/>
        <v>21134.57</v>
      </c>
      <c r="V24" s="3">
        <f t="shared" si="8"/>
        <v>21134.57</v>
      </c>
      <c r="W24" s="3">
        <f t="shared" si="8"/>
        <v>21134.57</v>
      </c>
      <c r="X24" s="3">
        <f t="shared" si="8"/>
        <v>21134.57</v>
      </c>
      <c r="Y24" s="3">
        <f t="shared" si="8"/>
        <v>21134.57</v>
      </c>
      <c r="Z24" s="3">
        <f t="shared" si="8"/>
        <v>21134.57</v>
      </c>
      <c r="AA24" s="3">
        <f t="shared" si="8"/>
        <v>21134.57</v>
      </c>
      <c r="AB24" s="3">
        <f t="shared" si="8"/>
        <v>21134.57</v>
      </c>
      <c r="AC24" s="3">
        <f>AB24*(1+$C$8)</f>
        <v>21768.607100000001</v>
      </c>
      <c r="AD24" s="3">
        <f t="shared" si="8"/>
        <v>21768.607100000001</v>
      </c>
      <c r="AE24" s="3">
        <f t="shared" si="8"/>
        <v>21768.607100000001</v>
      </c>
      <c r="AF24" s="3">
        <f t="shared" si="8"/>
        <v>21768.607100000001</v>
      </c>
      <c r="AG24" s="3">
        <f t="shared" si="8"/>
        <v>21768.607100000001</v>
      </c>
      <c r="AH24" s="3">
        <f t="shared" si="8"/>
        <v>21768.607100000001</v>
      </c>
      <c r="AI24" s="3">
        <f t="shared" si="8"/>
        <v>21768.607100000001</v>
      </c>
      <c r="AJ24" s="3">
        <f t="shared" si="8"/>
        <v>21768.607100000001</v>
      </c>
      <c r="AK24" s="3">
        <f t="shared" si="8"/>
        <v>21768.607100000001</v>
      </c>
      <c r="AL24" s="3">
        <f t="shared" si="8"/>
        <v>21768.607100000001</v>
      </c>
      <c r="AM24" s="3">
        <f t="shared" si="8"/>
        <v>21768.607100000001</v>
      </c>
      <c r="AN24" s="3">
        <f t="shared" si="8"/>
        <v>21768.607100000001</v>
      </c>
      <c r="AO24" s="3">
        <f>AN24*(1+$C$8)</f>
        <v>22421.665313000001</v>
      </c>
      <c r="AP24" s="3">
        <f t="shared" si="8"/>
        <v>22421.665313000001</v>
      </c>
      <c r="AQ24" s="3">
        <f t="shared" si="8"/>
        <v>22421.665313000001</v>
      </c>
      <c r="AR24" s="3">
        <f t="shared" si="8"/>
        <v>22421.665313000001</v>
      </c>
      <c r="AS24" s="3">
        <f t="shared" si="8"/>
        <v>22421.665313000001</v>
      </c>
      <c r="AT24" s="3">
        <f t="shared" si="8"/>
        <v>22421.665313000001</v>
      </c>
      <c r="AU24" s="3">
        <f t="shared" si="8"/>
        <v>22421.665313000001</v>
      </c>
      <c r="AV24" s="3">
        <f t="shared" si="8"/>
        <v>22421.665313000001</v>
      </c>
      <c r="AW24" s="3">
        <f t="shared" si="8"/>
        <v>22421.665313000001</v>
      </c>
      <c r="AX24" s="3">
        <f t="shared" si="8"/>
        <v>22421.665313000001</v>
      </c>
      <c r="AY24" s="3">
        <f t="shared" si="8"/>
        <v>22421.665313000001</v>
      </c>
      <c r="AZ24" s="3">
        <f t="shared" si="8"/>
        <v>22421.665313000001</v>
      </c>
      <c r="BA24" s="3">
        <f>AZ24*(1+$C$8)</f>
        <v>23094.315272390002</v>
      </c>
      <c r="BB24" s="3">
        <f t="shared" si="8"/>
        <v>23094.315272390002</v>
      </c>
      <c r="BC24" s="3">
        <f t="shared" si="8"/>
        <v>23094.315272390002</v>
      </c>
      <c r="BD24" s="3">
        <f t="shared" si="8"/>
        <v>23094.315272390002</v>
      </c>
      <c r="BE24" s="3">
        <f t="shared" si="8"/>
        <v>23094.315272390002</v>
      </c>
      <c r="BF24" s="3">
        <f t="shared" si="8"/>
        <v>23094.315272390002</v>
      </c>
      <c r="BG24" s="3">
        <f t="shared" si="8"/>
        <v>23094.315272390002</v>
      </c>
      <c r="BH24" s="3">
        <f t="shared" si="8"/>
        <v>23094.315272390002</v>
      </c>
      <c r="BI24" s="3">
        <f t="shared" si="8"/>
        <v>23094.315272390002</v>
      </c>
      <c r="BJ24" s="3">
        <f t="shared" si="8"/>
        <v>23094.315272390002</v>
      </c>
      <c r="BK24" s="3">
        <f t="shared" si="8"/>
        <v>23094.315272390002</v>
      </c>
      <c r="BL24" s="4">
        <f t="shared" si="8"/>
        <v>23094.315272390002</v>
      </c>
    </row>
    <row r="25" spans="2:64" s="1" customFormat="1" ht="10.199999999999999" x14ac:dyDescent="0.2">
      <c r="B25" s="5" t="s">
        <v>59</v>
      </c>
      <c r="C25" s="11"/>
      <c r="D25" s="6">
        <f>-D2</f>
        <v>-669885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</row>
    <row r="26" spans="2:64" s="1" customFormat="1" ht="10.199999999999999" x14ac:dyDescent="0.2">
      <c r="B26" s="5" t="s">
        <v>60</v>
      </c>
      <c r="C26" s="61">
        <f>SUM(D26:BL26)/SUM(D24:BL24)</f>
        <v>-5.000000000000001E-2</v>
      </c>
      <c r="D26" s="6">
        <f>-D24*$D$6</f>
        <v>-10188.5</v>
      </c>
      <c r="E26" s="6">
        <f>-E24*$D$6</f>
        <v>-1025.95</v>
      </c>
      <c r="F26" s="6">
        <f t="shared" ref="F26:BL26" si="9">-F24*$D$6</f>
        <v>-1025.95</v>
      </c>
      <c r="G26" s="6">
        <f t="shared" si="9"/>
        <v>-1025.95</v>
      </c>
      <c r="H26" s="6">
        <f t="shared" si="9"/>
        <v>-1025.95</v>
      </c>
      <c r="I26" s="6">
        <f t="shared" si="9"/>
        <v>-1025.95</v>
      </c>
      <c r="J26" s="6">
        <f t="shared" si="9"/>
        <v>-1025.95</v>
      </c>
      <c r="K26" s="6">
        <f t="shared" si="9"/>
        <v>-1025.95</v>
      </c>
      <c r="L26" s="6">
        <f t="shared" si="9"/>
        <v>-1025.95</v>
      </c>
      <c r="M26" s="6">
        <f t="shared" si="9"/>
        <v>-1025.95</v>
      </c>
      <c r="N26" s="6">
        <f t="shared" si="9"/>
        <v>-1025.95</v>
      </c>
      <c r="O26" s="6">
        <f t="shared" si="9"/>
        <v>-1025.95</v>
      </c>
      <c r="P26" s="6">
        <f t="shared" si="9"/>
        <v>-1025.95</v>
      </c>
      <c r="Q26" s="6">
        <f t="shared" si="9"/>
        <v>-1056.7284999999999</v>
      </c>
      <c r="R26" s="6">
        <f t="shared" si="9"/>
        <v>-1056.7284999999999</v>
      </c>
      <c r="S26" s="6">
        <f t="shared" si="9"/>
        <v>-1056.7284999999999</v>
      </c>
      <c r="T26" s="6">
        <f t="shared" si="9"/>
        <v>-1056.7284999999999</v>
      </c>
      <c r="U26" s="6">
        <f t="shared" si="9"/>
        <v>-1056.7284999999999</v>
      </c>
      <c r="V26" s="6">
        <f t="shared" si="9"/>
        <v>-1056.7284999999999</v>
      </c>
      <c r="W26" s="6">
        <f t="shared" si="9"/>
        <v>-1056.7284999999999</v>
      </c>
      <c r="X26" s="6">
        <f t="shared" si="9"/>
        <v>-1056.7284999999999</v>
      </c>
      <c r="Y26" s="6">
        <f t="shared" si="9"/>
        <v>-1056.7284999999999</v>
      </c>
      <c r="Z26" s="6">
        <f t="shared" si="9"/>
        <v>-1056.7284999999999</v>
      </c>
      <c r="AA26" s="6">
        <f t="shared" si="9"/>
        <v>-1056.7284999999999</v>
      </c>
      <c r="AB26" s="6">
        <f t="shared" si="9"/>
        <v>-1056.7284999999999</v>
      </c>
      <c r="AC26" s="6">
        <f t="shared" si="9"/>
        <v>-1088.4303550000002</v>
      </c>
      <c r="AD26" s="6">
        <f t="shared" si="9"/>
        <v>-1088.4303550000002</v>
      </c>
      <c r="AE26" s="6">
        <f t="shared" si="9"/>
        <v>-1088.4303550000002</v>
      </c>
      <c r="AF26" s="6">
        <f t="shared" si="9"/>
        <v>-1088.4303550000002</v>
      </c>
      <c r="AG26" s="6">
        <f t="shared" si="9"/>
        <v>-1088.4303550000002</v>
      </c>
      <c r="AH26" s="6">
        <f t="shared" si="9"/>
        <v>-1088.4303550000002</v>
      </c>
      <c r="AI26" s="6">
        <f t="shared" si="9"/>
        <v>-1088.4303550000002</v>
      </c>
      <c r="AJ26" s="6">
        <f t="shared" si="9"/>
        <v>-1088.4303550000002</v>
      </c>
      <c r="AK26" s="6">
        <f t="shared" si="9"/>
        <v>-1088.4303550000002</v>
      </c>
      <c r="AL26" s="6">
        <f t="shared" si="9"/>
        <v>-1088.4303550000002</v>
      </c>
      <c r="AM26" s="6">
        <f t="shared" si="9"/>
        <v>-1088.4303550000002</v>
      </c>
      <c r="AN26" s="6">
        <f t="shared" si="9"/>
        <v>-1088.4303550000002</v>
      </c>
      <c r="AO26" s="6">
        <f t="shared" si="9"/>
        <v>-1121.0832656500002</v>
      </c>
      <c r="AP26" s="6">
        <f t="shared" si="9"/>
        <v>-1121.0832656500002</v>
      </c>
      <c r="AQ26" s="6">
        <f t="shared" si="9"/>
        <v>-1121.0832656500002</v>
      </c>
      <c r="AR26" s="6">
        <f t="shared" si="9"/>
        <v>-1121.0832656500002</v>
      </c>
      <c r="AS26" s="6">
        <f t="shared" si="9"/>
        <v>-1121.0832656500002</v>
      </c>
      <c r="AT26" s="6">
        <f t="shared" si="9"/>
        <v>-1121.0832656500002</v>
      </c>
      <c r="AU26" s="6">
        <f t="shared" si="9"/>
        <v>-1121.0832656500002</v>
      </c>
      <c r="AV26" s="6">
        <f t="shared" si="9"/>
        <v>-1121.0832656500002</v>
      </c>
      <c r="AW26" s="6">
        <f t="shared" si="9"/>
        <v>-1121.0832656500002</v>
      </c>
      <c r="AX26" s="6">
        <f t="shared" si="9"/>
        <v>-1121.0832656500002</v>
      </c>
      <c r="AY26" s="6">
        <f t="shared" si="9"/>
        <v>-1121.0832656500002</v>
      </c>
      <c r="AZ26" s="6">
        <f t="shared" si="9"/>
        <v>-1121.0832656500002</v>
      </c>
      <c r="BA26" s="6">
        <f t="shared" si="9"/>
        <v>-1154.7157636195002</v>
      </c>
      <c r="BB26" s="6">
        <f t="shared" si="9"/>
        <v>-1154.7157636195002</v>
      </c>
      <c r="BC26" s="6">
        <f t="shared" si="9"/>
        <v>-1154.7157636195002</v>
      </c>
      <c r="BD26" s="6">
        <f t="shared" si="9"/>
        <v>-1154.7157636195002</v>
      </c>
      <c r="BE26" s="6">
        <f t="shared" si="9"/>
        <v>-1154.7157636195002</v>
      </c>
      <c r="BF26" s="6">
        <f t="shared" si="9"/>
        <v>-1154.7157636195002</v>
      </c>
      <c r="BG26" s="6">
        <f t="shared" si="9"/>
        <v>-1154.7157636195002</v>
      </c>
      <c r="BH26" s="6">
        <f t="shared" si="9"/>
        <v>-1154.7157636195002</v>
      </c>
      <c r="BI26" s="6">
        <f t="shared" si="9"/>
        <v>-1154.7157636195002</v>
      </c>
      <c r="BJ26" s="6">
        <f t="shared" si="9"/>
        <v>-1154.7157636195002</v>
      </c>
      <c r="BK26" s="6">
        <f t="shared" si="9"/>
        <v>-1154.7157636195002</v>
      </c>
      <c r="BL26" s="7">
        <f t="shared" si="9"/>
        <v>-1154.7157636195002</v>
      </c>
    </row>
    <row r="27" spans="2:64" s="1" customFormat="1" ht="10.199999999999999" x14ac:dyDescent="0.2">
      <c r="B27" s="12" t="s">
        <v>61</v>
      </c>
      <c r="C27" s="61">
        <f>SUM(D27:BL27)/SUM(D24:BL24)</f>
        <v>-8.0000000000000043E-2</v>
      </c>
      <c r="D27" s="6">
        <f t="shared" ref="D27:AI27" si="10">-D24*$D$5</f>
        <v>-16301.6</v>
      </c>
      <c r="E27" s="6">
        <f t="shared" si="10"/>
        <v>-1641.52</v>
      </c>
      <c r="F27" s="6">
        <f t="shared" si="10"/>
        <v>-1641.52</v>
      </c>
      <c r="G27" s="6">
        <f t="shared" si="10"/>
        <v>-1641.52</v>
      </c>
      <c r="H27" s="6">
        <f t="shared" si="10"/>
        <v>-1641.52</v>
      </c>
      <c r="I27" s="6">
        <f t="shared" si="10"/>
        <v>-1641.52</v>
      </c>
      <c r="J27" s="6">
        <f t="shared" si="10"/>
        <v>-1641.52</v>
      </c>
      <c r="K27" s="6">
        <f t="shared" si="10"/>
        <v>-1641.52</v>
      </c>
      <c r="L27" s="6">
        <f t="shared" si="10"/>
        <v>-1641.52</v>
      </c>
      <c r="M27" s="6">
        <f t="shared" si="10"/>
        <v>-1641.52</v>
      </c>
      <c r="N27" s="6">
        <f t="shared" si="10"/>
        <v>-1641.52</v>
      </c>
      <c r="O27" s="6">
        <f t="shared" si="10"/>
        <v>-1641.52</v>
      </c>
      <c r="P27" s="6">
        <f t="shared" si="10"/>
        <v>-1641.52</v>
      </c>
      <c r="Q27" s="6">
        <f t="shared" si="10"/>
        <v>-1690.7655999999999</v>
      </c>
      <c r="R27" s="6">
        <f t="shared" si="10"/>
        <v>-1690.7655999999999</v>
      </c>
      <c r="S27" s="6">
        <f t="shared" si="10"/>
        <v>-1690.7655999999999</v>
      </c>
      <c r="T27" s="6">
        <f t="shared" si="10"/>
        <v>-1690.7655999999999</v>
      </c>
      <c r="U27" s="6">
        <f t="shared" si="10"/>
        <v>-1690.7655999999999</v>
      </c>
      <c r="V27" s="6">
        <f t="shared" si="10"/>
        <v>-1690.7655999999999</v>
      </c>
      <c r="W27" s="6">
        <f t="shared" si="10"/>
        <v>-1690.7655999999999</v>
      </c>
      <c r="X27" s="6">
        <f t="shared" si="10"/>
        <v>-1690.7655999999999</v>
      </c>
      <c r="Y27" s="6">
        <f t="shared" si="10"/>
        <v>-1690.7655999999999</v>
      </c>
      <c r="Z27" s="6">
        <f t="shared" si="10"/>
        <v>-1690.7655999999999</v>
      </c>
      <c r="AA27" s="6">
        <f t="shared" si="10"/>
        <v>-1690.7655999999999</v>
      </c>
      <c r="AB27" s="6">
        <f t="shared" si="10"/>
        <v>-1690.7655999999999</v>
      </c>
      <c r="AC27" s="6">
        <f t="shared" si="10"/>
        <v>-1741.4885680000002</v>
      </c>
      <c r="AD27" s="6">
        <f t="shared" si="10"/>
        <v>-1741.4885680000002</v>
      </c>
      <c r="AE27" s="6">
        <f t="shared" si="10"/>
        <v>-1741.4885680000002</v>
      </c>
      <c r="AF27" s="6">
        <f t="shared" si="10"/>
        <v>-1741.4885680000002</v>
      </c>
      <c r="AG27" s="6">
        <f t="shared" si="10"/>
        <v>-1741.4885680000002</v>
      </c>
      <c r="AH27" s="6">
        <f t="shared" si="10"/>
        <v>-1741.4885680000002</v>
      </c>
      <c r="AI27" s="6">
        <f t="shared" si="10"/>
        <v>-1741.4885680000002</v>
      </c>
      <c r="AJ27" s="6">
        <f t="shared" ref="AJ27:BL27" si="11">-AJ24*$D$5</f>
        <v>-1741.4885680000002</v>
      </c>
      <c r="AK27" s="6">
        <f t="shared" si="11"/>
        <v>-1741.4885680000002</v>
      </c>
      <c r="AL27" s="6">
        <f t="shared" si="11"/>
        <v>-1741.4885680000002</v>
      </c>
      <c r="AM27" s="6">
        <f t="shared" si="11"/>
        <v>-1741.4885680000002</v>
      </c>
      <c r="AN27" s="6">
        <f t="shared" si="11"/>
        <v>-1741.4885680000002</v>
      </c>
      <c r="AO27" s="6">
        <f t="shared" si="11"/>
        <v>-1793.7332250400002</v>
      </c>
      <c r="AP27" s="6">
        <f t="shared" si="11"/>
        <v>-1793.7332250400002</v>
      </c>
      <c r="AQ27" s="6">
        <f t="shared" si="11"/>
        <v>-1793.7332250400002</v>
      </c>
      <c r="AR27" s="6">
        <f t="shared" si="11"/>
        <v>-1793.7332250400002</v>
      </c>
      <c r="AS27" s="6">
        <f t="shared" si="11"/>
        <v>-1793.7332250400002</v>
      </c>
      <c r="AT27" s="6">
        <f t="shared" si="11"/>
        <v>-1793.7332250400002</v>
      </c>
      <c r="AU27" s="6">
        <f t="shared" si="11"/>
        <v>-1793.7332250400002</v>
      </c>
      <c r="AV27" s="6">
        <f t="shared" si="11"/>
        <v>-1793.7332250400002</v>
      </c>
      <c r="AW27" s="6">
        <f t="shared" si="11"/>
        <v>-1793.7332250400002</v>
      </c>
      <c r="AX27" s="6">
        <f t="shared" si="11"/>
        <v>-1793.7332250400002</v>
      </c>
      <c r="AY27" s="6">
        <f t="shared" si="11"/>
        <v>-1793.7332250400002</v>
      </c>
      <c r="AZ27" s="6">
        <f t="shared" si="11"/>
        <v>-1793.7332250400002</v>
      </c>
      <c r="BA27" s="6">
        <f t="shared" si="11"/>
        <v>-1847.5452217912002</v>
      </c>
      <c r="BB27" s="6">
        <f t="shared" si="11"/>
        <v>-1847.5452217912002</v>
      </c>
      <c r="BC27" s="6">
        <f t="shared" si="11"/>
        <v>-1847.5452217912002</v>
      </c>
      <c r="BD27" s="6">
        <f t="shared" si="11"/>
        <v>-1847.5452217912002</v>
      </c>
      <c r="BE27" s="6">
        <f t="shared" si="11"/>
        <v>-1847.5452217912002</v>
      </c>
      <c r="BF27" s="6">
        <f t="shared" si="11"/>
        <v>-1847.5452217912002</v>
      </c>
      <c r="BG27" s="6">
        <f t="shared" si="11"/>
        <v>-1847.5452217912002</v>
      </c>
      <c r="BH27" s="6">
        <f t="shared" si="11"/>
        <v>-1847.5452217912002</v>
      </c>
      <c r="BI27" s="6">
        <f t="shared" si="11"/>
        <v>-1847.5452217912002</v>
      </c>
      <c r="BJ27" s="6">
        <f t="shared" si="11"/>
        <v>-1847.5452217912002</v>
      </c>
      <c r="BK27" s="6">
        <f t="shared" si="11"/>
        <v>-1847.5452217912002</v>
      </c>
      <c r="BL27" s="7">
        <f t="shared" si="11"/>
        <v>-1847.5452217912002</v>
      </c>
    </row>
    <row r="28" spans="2:64" s="1" customFormat="1" ht="10.8" thickBot="1" x14ac:dyDescent="0.25">
      <c r="B28" s="5" t="s">
        <v>62</v>
      </c>
      <c r="C28" s="72"/>
      <c r="D28" s="9">
        <f t="shared" ref="D28:AI28" si="12">SUM(D24:D27)</f>
        <v>-492605.1</v>
      </c>
      <c r="E28" s="9">
        <f t="shared" si="12"/>
        <v>17851.53</v>
      </c>
      <c r="F28" s="9">
        <f t="shared" si="12"/>
        <v>17851.53</v>
      </c>
      <c r="G28" s="9">
        <f t="shared" si="12"/>
        <v>17851.53</v>
      </c>
      <c r="H28" s="9">
        <f t="shared" si="12"/>
        <v>17851.53</v>
      </c>
      <c r="I28" s="9">
        <f t="shared" si="12"/>
        <v>17851.53</v>
      </c>
      <c r="J28" s="9">
        <f t="shared" si="12"/>
        <v>17851.53</v>
      </c>
      <c r="K28" s="9">
        <f t="shared" si="12"/>
        <v>17851.53</v>
      </c>
      <c r="L28" s="9">
        <f t="shared" si="12"/>
        <v>17851.53</v>
      </c>
      <c r="M28" s="9">
        <f t="shared" si="12"/>
        <v>17851.53</v>
      </c>
      <c r="N28" s="9">
        <f t="shared" si="12"/>
        <v>17851.53</v>
      </c>
      <c r="O28" s="9">
        <f t="shared" si="12"/>
        <v>17851.53</v>
      </c>
      <c r="P28" s="9">
        <f t="shared" si="12"/>
        <v>17851.53</v>
      </c>
      <c r="Q28" s="9">
        <f t="shared" si="12"/>
        <v>18387.0759</v>
      </c>
      <c r="R28" s="9">
        <f t="shared" si="12"/>
        <v>18387.0759</v>
      </c>
      <c r="S28" s="9">
        <f t="shared" si="12"/>
        <v>18387.0759</v>
      </c>
      <c r="T28" s="9">
        <f t="shared" si="12"/>
        <v>18387.0759</v>
      </c>
      <c r="U28" s="9">
        <f t="shared" si="12"/>
        <v>18387.0759</v>
      </c>
      <c r="V28" s="9">
        <f t="shared" si="12"/>
        <v>18387.0759</v>
      </c>
      <c r="W28" s="9">
        <f t="shared" si="12"/>
        <v>18387.0759</v>
      </c>
      <c r="X28" s="9">
        <f t="shared" si="12"/>
        <v>18387.0759</v>
      </c>
      <c r="Y28" s="9">
        <f t="shared" si="12"/>
        <v>18387.0759</v>
      </c>
      <c r="Z28" s="9">
        <f t="shared" si="12"/>
        <v>18387.0759</v>
      </c>
      <c r="AA28" s="9">
        <f t="shared" si="12"/>
        <v>18387.0759</v>
      </c>
      <c r="AB28" s="9">
        <f t="shared" si="12"/>
        <v>18387.0759</v>
      </c>
      <c r="AC28" s="9">
        <f t="shared" si="12"/>
        <v>18938.688177</v>
      </c>
      <c r="AD28" s="9">
        <f t="shared" si="12"/>
        <v>18938.688177</v>
      </c>
      <c r="AE28" s="9">
        <f t="shared" si="12"/>
        <v>18938.688177</v>
      </c>
      <c r="AF28" s="9">
        <f t="shared" si="12"/>
        <v>18938.688177</v>
      </c>
      <c r="AG28" s="9">
        <f t="shared" si="12"/>
        <v>18938.688177</v>
      </c>
      <c r="AH28" s="9">
        <f t="shared" si="12"/>
        <v>18938.688177</v>
      </c>
      <c r="AI28" s="9">
        <f t="shared" si="12"/>
        <v>18938.688177</v>
      </c>
      <c r="AJ28" s="9">
        <f t="shared" ref="AJ28:BL28" si="13">SUM(AJ24:AJ27)</f>
        <v>18938.688177</v>
      </c>
      <c r="AK28" s="9">
        <f t="shared" si="13"/>
        <v>18938.688177</v>
      </c>
      <c r="AL28" s="9">
        <f t="shared" si="13"/>
        <v>18938.688177</v>
      </c>
      <c r="AM28" s="9">
        <f t="shared" si="13"/>
        <v>18938.688177</v>
      </c>
      <c r="AN28" s="9">
        <f t="shared" si="13"/>
        <v>18938.688177</v>
      </c>
      <c r="AO28" s="9">
        <f t="shared" si="13"/>
        <v>19506.848822310003</v>
      </c>
      <c r="AP28" s="9">
        <f t="shared" si="13"/>
        <v>19506.848822310003</v>
      </c>
      <c r="AQ28" s="9">
        <f t="shared" si="13"/>
        <v>19506.848822310003</v>
      </c>
      <c r="AR28" s="9">
        <f t="shared" si="13"/>
        <v>19506.848822310003</v>
      </c>
      <c r="AS28" s="9">
        <f t="shared" si="13"/>
        <v>19506.848822310003</v>
      </c>
      <c r="AT28" s="9">
        <f t="shared" si="13"/>
        <v>19506.848822310003</v>
      </c>
      <c r="AU28" s="9">
        <f t="shared" si="13"/>
        <v>19506.848822310003</v>
      </c>
      <c r="AV28" s="9">
        <f t="shared" si="13"/>
        <v>19506.848822310003</v>
      </c>
      <c r="AW28" s="9">
        <f t="shared" si="13"/>
        <v>19506.848822310003</v>
      </c>
      <c r="AX28" s="9">
        <f t="shared" si="13"/>
        <v>19506.848822310003</v>
      </c>
      <c r="AY28" s="9">
        <f t="shared" si="13"/>
        <v>19506.848822310003</v>
      </c>
      <c r="AZ28" s="9">
        <f t="shared" si="13"/>
        <v>19506.848822310003</v>
      </c>
      <c r="BA28" s="9">
        <f t="shared" si="13"/>
        <v>20092.054286979303</v>
      </c>
      <c r="BB28" s="9">
        <f t="shared" si="13"/>
        <v>20092.054286979303</v>
      </c>
      <c r="BC28" s="9">
        <f t="shared" si="13"/>
        <v>20092.054286979303</v>
      </c>
      <c r="BD28" s="9">
        <f t="shared" si="13"/>
        <v>20092.054286979303</v>
      </c>
      <c r="BE28" s="9">
        <f t="shared" si="13"/>
        <v>20092.054286979303</v>
      </c>
      <c r="BF28" s="9">
        <f t="shared" si="13"/>
        <v>20092.054286979303</v>
      </c>
      <c r="BG28" s="9">
        <f t="shared" si="13"/>
        <v>20092.054286979303</v>
      </c>
      <c r="BH28" s="9">
        <f t="shared" si="13"/>
        <v>20092.054286979303</v>
      </c>
      <c r="BI28" s="9">
        <f t="shared" si="13"/>
        <v>20092.054286979303</v>
      </c>
      <c r="BJ28" s="9">
        <f t="shared" si="13"/>
        <v>20092.054286979303</v>
      </c>
      <c r="BK28" s="9">
        <f t="shared" si="13"/>
        <v>20092.054286979303</v>
      </c>
      <c r="BL28" s="10">
        <f t="shared" si="13"/>
        <v>20092.054286979303</v>
      </c>
    </row>
  </sheetData>
  <hyperlinks>
    <hyperlink ref="B21" r:id="rId1" display="Impostos"/>
    <hyperlink ref="B27" r:id="rId2" display="Imposto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L28"/>
  <sheetViews>
    <sheetView showGridLines="0" zoomScale="120" zoomScaleNormal="120" workbookViewId="0">
      <selection activeCell="C44" sqref="C44"/>
    </sheetView>
  </sheetViews>
  <sheetFormatPr defaultColWidth="9.109375" defaultRowHeight="14.4" x14ac:dyDescent="0.3"/>
  <cols>
    <col min="1" max="1" width="9.109375" style="36"/>
    <col min="2" max="2" width="20.44140625" style="36" customWidth="1"/>
    <col min="3" max="6" width="11.5546875" style="36" customWidth="1"/>
    <col min="7" max="16384" width="9.109375" style="36"/>
  </cols>
  <sheetData>
    <row r="1" spans="2:63" x14ac:dyDescent="0.3">
      <c r="B1" s="32" t="s">
        <v>51</v>
      </c>
      <c r="C1" s="32" t="s">
        <v>15</v>
      </c>
      <c r="D1" s="33" t="s">
        <v>16</v>
      </c>
    </row>
    <row r="2" spans="2:63" x14ac:dyDescent="0.3">
      <c r="B2" s="20" t="s">
        <v>65</v>
      </c>
      <c r="C2" s="37">
        <v>133015</v>
      </c>
      <c r="D2" s="38">
        <v>133015</v>
      </c>
    </row>
    <row r="3" spans="2:63" x14ac:dyDescent="0.3">
      <c r="B3" s="20" t="s">
        <v>66</v>
      </c>
      <c r="C3" s="37">
        <v>40000</v>
      </c>
      <c r="D3" s="38">
        <v>40000</v>
      </c>
    </row>
    <row r="4" spans="2:63" x14ac:dyDescent="0.3">
      <c r="B4" s="20" t="s">
        <v>67</v>
      </c>
      <c r="C4" s="151">
        <v>8350</v>
      </c>
      <c r="D4" s="152">
        <v>8350</v>
      </c>
    </row>
    <row r="5" spans="2:63" x14ac:dyDescent="0.3">
      <c r="B5" s="20" t="s">
        <v>68</v>
      </c>
      <c r="C5" s="153">
        <v>0.08</v>
      </c>
      <c r="D5" s="39">
        <f>C5</f>
        <v>0.08</v>
      </c>
    </row>
    <row r="6" spans="2:63" x14ac:dyDescent="0.3">
      <c r="B6" s="20" t="s">
        <v>69</v>
      </c>
      <c r="C6" s="153">
        <v>0.05</v>
      </c>
      <c r="D6" s="154">
        <v>0.05</v>
      </c>
    </row>
    <row r="7" spans="2:63" x14ac:dyDescent="0.3">
      <c r="B7" s="20" t="s">
        <v>70</v>
      </c>
      <c r="C7" s="155">
        <v>0.06</v>
      </c>
      <c r="D7" s="40">
        <f>C7</f>
        <v>0.06</v>
      </c>
    </row>
    <row r="8" spans="2:63" x14ac:dyDescent="0.3">
      <c r="B8" s="20" t="s">
        <v>71</v>
      </c>
      <c r="C8" s="156">
        <v>0.03</v>
      </c>
      <c r="D8" s="41">
        <f>C8</f>
        <v>0.03</v>
      </c>
    </row>
    <row r="9" spans="2:63" x14ac:dyDescent="0.3">
      <c r="B9" s="20" t="s">
        <v>72</v>
      </c>
      <c r="C9" s="23">
        <f>SUM(D18:BL18)</f>
        <v>571975.40816200036</v>
      </c>
      <c r="D9" s="16">
        <f>SUM(D24:BL24)</f>
        <v>571975.40816200036</v>
      </c>
    </row>
    <row r="10" spans="2:63" x14ac:dyDescent="0.3">
      <c r="B10" s="20" t="s">
        <v>77</v>
      </c>
      <c r="C10" s="30">
        <f>SUM(D22:BL22)/SUM(D18:BL18)</f>
        <v>0.63744629558911592</v>
      </c>
      <c r="D10" s="31">
        <f>SUM(D28:BL28)/SUM(D24:BL24)</f>
        <v>0.63744629558911592</v>
      </c>
    </row>
    <row r="11" spans="2:63" x14ac:dyDescent="0.3">
      <c r="B11" s="20" t="s">
        <v>73</v>
      </c>
      <c r="C11" s="45">
        <f>SUM(D22:BL22)</f>
        <v>364603.60510093969</v>
      </c>
      <c r="D11" s="46">
        <f>SUM(D28:BL28)</f>
        <v>364603.60510093969</v>
      </c>
    </row>
    <row r="12" spans="2:63" x14ac:dyDescent="0.3">
      <c r="B12" s="20" t="s">
        <v>64</v>
      </c>
      <c r="C12" s="45">
        <f>NPV((1+D6)^(1/12)-1,D22:BL22)</f>
        <v>309200.84827649442</v>
      </c>
      <c r="D12" s="46">
        <f>NPV((1+D6)^(1/12)-1,D28:BL28)</f>
        <v>309200.84827649442</v>
      </c>
    </row>
    <row r="13" spans="2:63" ht="15" thickBot="1" x14ac:dyDescent="0.35">
      <c r="B13" s="21" t="s">
        <v>74</v>
      </c>
      <c r="C13" s="56">
        <f>IRR(D22:BL22)</f>
        <v>7.4445081110050992E-2</v>
      </c>
      <c r="D13" s="57">
        <f>IRR(D28:BL28)</f>
        <v>7.4445081110050992E-2</v>
      </c>
    </row>
    <row r="16" spans="2:63" ht="15" customHeight="1" thickBot="1" x14ac:dyDescent="0.35">
      <c r="B16" s="42"/>
      <c r="C16" s="42"/>
      <c r="D16" s="15">
        <v>1</v>
      </c>
      <c r="E16" s="15">
        <f>D16+1</f>
        <v>2</v>
      </c>
      <c r="F16" s="15">
        <f>E16+1</f>
        <v>3</v>
      </c>
      <c r="G16" s="15">
        <f t="shared" ref="G16:BK16" si="0">F16+1</f>
        <v>4</v>
      </c>
      <c r="H16" s="15">
        <f t="shared" si="0"/>
        <v>5</v>
      </c>
      <c r="I16" s="15">
        <f t="shared" si="0"/>
        <v>6</v>
      </c>
      <c r="J16" s="15">
        <f t="shared" si="0"/>
        <v>7</v>
      </c>
      <c r="K16" s="15">
        <f t="shared" si="0"/>
        <v>8</v>
      </c>
      <c r="L16" s="15">
        <f t="shared" si="0"/>
        <v>9</v>
      </c>
      <c r="M16" s="15">
        <f t="shared" si="0"/>
        <v>10</v>
      </c>
      <c r="N16" s="15">
        <f t="shared" si="0"/>
        <v>11</v>
      </c>
      <c r="O16" s="15">
        <f t="shared" si="0"/>
        <v>12</v>
      </c>
      <c r="P16" s="15">
        <f t="shared" si="0"/>
        <v>13</v>
      </c>
      <c r="Q16" s="15">
        <f t="shared" si="0"/>
        <v>14</v>
      </c>
      <c r="R16" s="15">
        <f t="shared" si="0"/>
        <v>15</v>
      </c>
      <c r="S16" s="15">
        <f t="shared" si="0"/>
        <v>16</v>
      </c>
      <c r="T16" s="15">
        <f t="shared" si="0"/>
        <v>17</v>
      </c>
      <c r="U16" s="15">
        <f t="shared" si="0"/>
        <v>18</v>
      </c>
      <c r="V16" s="15">
        <f t="shared" si="0"/>
        <v>19</v>
      </c>
      <c r="W16" s="15">
        <f t="shared" si="0"/>
        <v>20</v>
      </c>
      <c r="X16" s="15">
        <f t="shared" si="0"/>
        <v>21</v>
      </c>
      <c r="Y16" s="15">
        <f t="shared" si="0"/>
        <v>22</v>
      </c>
      <c r="Z16" s="15">
        <f t="shared" si="0"/>
        <v>23</v>
      </c>
      <c r="AA16" s="15">
        <f t="shared" si="0"/>
        <v>24</v>
      </c>
      <c r="AB16" s="15">
        <f t="shared" si="0"/>
        <v>25</v>
      </c>
      <c r="AC16" s="15">
        <f t="shared" si="0"/>
        <v>26</v>
      </c>
      <c r="AD16" s="15">
        <f t="shared" si="0"/>
        <v>27</v>
      </c>
      <c r="AE16" s="15">
        <f t="shared" si="0"/>
        <v>28</v>
      </c>
      <c r="AF16" s="15">
        <f t="shared" si="0"/>
        <v>29</v>
      </c>
      <c r="AG16" s="15">
        <f t="shared" si="0"/>
        <v>30</v>
      </c>
      <c r="AH16" s="15">
        <f t="shared" si="0"/>
        <v>31</v>
      </c>
      <c r="AI16" s="15">
        <f t="shared" si="0"/>
        <v>32</v>
      </c>
      <c r="AJ16" s="15">
        <f t="shared" si="0"/>
        <v>33</v>
      </c>
      <c r="AK16" s="15">
        <f t="shared" si="0"/>
        <v>34</v>
      </c>
      <c r="AL16" s="15">
        <f t="shared" si="0"/>
        <v>35</v>
      </c>
      <c r="AM16" s="15">
        <f t="shared" si="0"/>
        <v>36</v>
      </c>
      <c r="AN16" s="15">
        <f t="shared" si="0"/>
        <v>37</v>
      </c>
      <c r="AO16" s="15">
        <f t="shared" si="0"/>
        <v>38</v>
      </c>
      <c r="AP16" s="15">
        <f t="shared" si="0"/>
        <v>39</v>
      </c>
      <c r="AQ16" s="15">
        <f t="shared" si="0"/>
        <v>40</v>
      </c>
      <c r="AR16" s="15">
        <f t="shared" si="0"/>
        <v>41</v>
      </c>
      <c r="AS16" s="15">
        <f t="shared" si="0"/>
        <v>42</v>
      </c>
      <c r="AT16" s="15">
        <f t="shared" si="0"/>
        <v>43</v>
      </c>
      <c r="AU16" s="15">
        <f t="shared" si="0"/>
        <v>44</v>
      </c>
      <c r="AV16" s="15">
        <f t="shared" si="0"/>
        <v>45</v>
      </c>
      <c r="AW16" s="15">
        <f t="shared" si="0"/>
        <v>46</v>
      </c>
      <c r="AX16" s="15">
        <f t="shared" si="0"/>
        <v>47</v>
      </c>
      <c r="AY16" s="15">
        <f t="shared" si="0"/>
        <v>48</v>
      </c>
      <c r="AZ16" s="15">
        <f t="shared" si="0"/>
        <v>49</v>
      </c>
      <c r="BA16" s="15">
        <f t="shared" si="0"/>
        <v>50</v>
      </c>
      <c r="BB16" s="15">
        <f t="shared" si="0"/>
        <v>51</v>
      </c>
      <c r="BC16" s="15">
        <f t="shared" si="0"/>
        <v>52</v>
      </c>
      <c r="BD16" s="15">
        <f t="shared" si="0"/>
        <v>53</v>
      </c>
      <c r="BE16" s="15">
        <f t="shared" si="0"/>
        <v>54</v>
      </c>
      <c r="BF16" s="15">
        <f t="shared" si="0"/>
        <v>55</v>
      </c>
      <c r="BG16" s="15">
        <f t="shared" si="0"/>
        <v>56</v>
      </c>
      <c r="BH16" s="15">
        <f t="shared" si="0"/>
        <v>57</v>
      </c>
      <c r="BI16" s="15">
        <f t="shared" si="0"/>
        <v>58</v>
      </c>
      <c r="BJ16" s="15">
        <f t="shared" si="0"/>
        <v>59</v>
      </c>
      <c r="BK16" s="15">
        <f t="shared" si="0"/>
        <v>60</v>
      </c>
    </row>
    <row r="17" spans="2:64" s="42" customFormat="1" ht="10.8" thickBot="1" x14ac:dyDescent="0.35">
      <c r="B17" s="53" t="s">
        <v>7</v>
      </c>
      <c r="C17" s="54"/>
      <c r="D17" s="54" t="s">
        <v>63</v>
      </c>
      <c r="E17" s="54">
        <f>'Technos Watches - TH'!E17</f>
        <v>43831</v>
      </c>
      <c r="F17" s="54" t="e">
        <f>'Technos Watches - TH'!F17</f>
        <v>#REF!</v>
      </c>
      <c r="G17" s="54" t="e">
        <f>'Technos Watches - TH'!G17</f>
        <v>#REF!</v>
      </c>
      <c r="H17" s="54" t="e">
        <f>'Technos Watches - TH'!H17</f>
        <v>#REF!</v>
      </c>
      <c r="I17" s="54" t="e">
        <f>'Technos Watches - TH'!I17</f>
        <v>#REF!</v>
      </c>
      <c r="J17" s="54" t="e">
        <f>'Technos Watches - TH'!J17</f>
        <v>#REF!</v>
      </c>
      <c r="K17" s="54" t="e">
        <f>'Technos Watches - TH'!K17</f>
        <v>#REF!</v>
      </c>
      <c r="L17" s="54" t="e">
        <f>'Technos Watches - TH'!L17</f>
        <v>#REF!</v>
      </c>
      <c r="M17" s="54" t="e">
        <f>'Technos Watches - TH'!M17</f>
        <v>#REF!</v>
      </c>
      <c r="N17" s="54" t="e">
        <f>'Technos Watches - TH'!N17</f>
        <v>#REF!</v>
      </c>
      <c r="O17" s="54" t="e">
        <f>'Technos Watches - TH'!O17</f>
        <v>#REF!</v>
      </c>
      <c r="P17" s="54" t="e">
        <f>'Technos Watches - TH'!P17</f>
        <v>#REF!</v>
      </c>
      <c r="Q17" s="54" t="e">
        <f>'Technos Watches - TH'!Q17</f>
        <v>#REF!</v>
      </c>
      <c r="R17" s="54" t="e">
        <f>'Technos Watches - TH'!R17</f>
        <v>#REF!</v>
      </c>
      <c r="S17" s="54" t="e">
        <f>'Technos Watches - TH'!S17</f>
        <v>#REF!</v>
      </c>
      <c r="T17" s="54" t="e">
        <f>'Technos Watches - TH'!T17</f>
        <v>#REF!</v>
      </c>
      <c r="U17" s="54" t="e">
        <f>'Technos Watches - TH'!U17</f>
        <v>#REF!</v>
      </c>
      <c r="V17" s="54" t="e">
        <f>'Technos Watches - TH'!V17</f>
        <v>#REF!</v>
      </c>
      <c r="W17" s="54" t="e">
        <f>'Technos Watches - TH'!W17</f>
        <v>#REF!</v>
      </c>
      <c r="X17" s="54" t="e">
        <f>'Technos Watches - TH'!X17</f>
        <v>#REF!</v>
      </c>
      <c r="Y17" s="54" t="e">
        <f>'Technos Watches - TH'!Y17</f>
        <v>#REF!</v>
      </c>
      <c r="Z17" s="54" t="e">
        <f>'Technos Watches - TH'!Z17</f>
        <v>#REF!</v>
      </c>
      <c r="AA17" s="54" t="e">
        <f>'Technos Watches - TH'!AA17</f>
        <v>#REF!</v>
      </c>
      <c r="AB17" s="54" t="e">
        <f>'Technos Watches - TH'!AB17</f>
        <v>#REF!</v>
      </c>
      <c r="AC17" s="54" t="e">
        <f>'Technos Watches - TH'!AC17</f>
        <v>#REF!</v>
      </c>
      <c r="AD17" s="54" t="e">
        <f>'Technos Watches - TH'!AD17</f>
        <v>#REF!</v>
      </c>
      <c r="AE17" s="54" t="e">
        <f>'Technos Watches - TH'!AE17</f>
        <v>#REF!</v>
      </c>
      <c r="AF17" s="54" t="e">
        <f>'Technos Watches - TH'!AF17</f>
        <v>#REF!</v>
      </c>
      <c r="AG17" s="54" t="e">
        <f>'Technos Watches - TH'!AG17</f>
        <v>#REF!</v>
      </c>
      <c r="AH17" s="54" t="e">
        <f>'Technos Watches - TH'!AH17</f>
        <v>#REF!</v>
      </c>
      <c r="AI17" s="54" t="e">
        <f>'Technos Watches - TH'!AI17</f>
        <v>#REF!</v>
      </c>
      <c r="AJ17" s="54" t="e">
        <f>'Technos Watches - TH'!AJ17</f>
        <v>#REF!</v>
      </c>
      <c r="AK17" s="54" t="e">
        <f>'Technos Watches - TH'!AK17</f>
        <v>#REF!</v>
      </c>
      <c r="AL17" s="54" t="e">
        <f>'Technos Watches - TH'!AL17</f>
        <v>#REF!</v>
      </c>
      <c r="AM17" s="54" t="e">
        <f>'Technos Watches - TH'!AM17</f>
        <v>#REF!</v>
      </c>
      <c r="AN17" s="54" t="e">
        <f>'Technos Watches - TH'!AN17</f>
        <v>#REF!</v>
      </c>
      <c r="AO17" s="54" t="e">
        <f>'Technos Watches - TH'!AO17</f>
        <v>#REF!</v>
      </c>
      <c r="AP17" s="54" t="e">
        <f>'Technos Watches - TH'!AP17</f>
        <v>#REF!</v>
      </c>
      <c r="AQ17" s="54" t="e">
        <f>'Technos Watches - TH'!AQ17</f>
        <v>#REF!</v>
      </c>
      <c r="AR17" s="54" t="e">
        <f>'Technos Watches - TH'!AR17</f>
        <v>#REF!</v>
      </c>
      <c r="AS17" s="54" t="e">
        <f>'Technos Watches - TH'!AS17</f>
        <v>#REF!</v>
      </c>
      <c r="AT17" s="54" t="e">
        <f>'Technos Watches - TH'!AT17</f>
        <v>#REF!</v>
      </c>
      <c r="AU17" s="54" t="e">
        <f>'Technos Watches - TH'!AU17</f>
        <v>#REF!</v>
      </c>
      <c r="AV17" s="54" t="e">
        <f>'Technos Watches - TH'!AV17</f>
        <v>#REF!</v>
      </c>
      <c r="AW17" s="54" t="e">
        <f>'Technos Watches - TH'!AW17</f>
        <v>#REF!</v>
      </c>
      <c r="AX17" s="54" t="e">
        <f>'Technos Watches - TH'!AX17</f>
        <v>#REF!</v>
      </c>
      <c r="AY17" s="54" t="e">
        <f>'Technos Watches - TH'!AY17</f>
        <v>#REF!</v>
      </c>
      <c r="AZ17" s="54" t="e">
        <f>'Technos Watches - TH'!AZ17</f>
        <v>#REF!</v>
      </c>
      <c r="BA17" s="54" t="e">
        <f>'Technos Watches - TH'!BA17</f>
        <v>#REF!</v>
      </c>
      <c r="BB17" s="54" t="e">
        <f>'Technos Watches - TH'!BB17</f>
        <v>#REF!</v>
      </c>
      <c r="BC17" s="54" t="e">
        <f>'Technos Watches - TH'!BC17</f>
        <v>#REF!</v>
      </c>
      <c r="BD17" s="54" t="e">
        <f>'Technos Watches - TH'!BD17</f>
        <v>#REF!</v>
      </c>
      <c r="BE17" s="54" t="e">
        <f>'Technos Watches - TH'!BE17</f>
        <v>#REF!</v>
      </c>
      <c r="BF17" s="54" t="e">
        <f>'Technos Watches - TH'!BF17</f>
        <v>#REF!</v>
      </c>
      <c r="BG17" s="54" t="e">
        <f>'Technos Watches - TH'!BG17</f>
        <v>#REF!</v>
      </c>
      <c r="BH17" s="54" t="e">
        <f>'Technos Watches - TH'!BH17</f>
        <v>#REF!</v>
      </c>
      <c r="BI17" s="54" t="e">
        <f>'Technos Watches - TH'!BI17</f>
        <v>#REF!</v>
      </c>
      <c r="BJ17" s="54" t="e">
        <f>'Technos Watches - TH'!BJ17</f>
        <v>#REF!</v>
      </c>
      <c r="BK17" s="54" t="e">
        <f>'Technos Watches - TH'!BK17</f>
        <v>#REF!</v>
      </c>
      <c r="BL17" s="55" t="e">
        <f>'Technos Watches - TH'!BL17</f>
        <v>#REF!</v>
      </c>
    </row>
    <row r="18" spans="2:64" s="42" customFormat="1" ht="10.199999999999999" x14ac:dyDescent="0.2">
      <c r="B18" s="2" t="s">
        <v>58</v>
      </c>
      <c r="C18" s="49"/>
      <c r="D18" s="51">
        <f>C3</f>
        <v>40000</v>
      </c>
      <c r="E18" s="43">
        <f>C4</f>
        <v>8350</v>
      </c>
      <c r="F18" s="43">
        <f>E18</f>
        <v>8350</v>
      </c>
      <c r="G18" s="43">
        <f t="shared" ref="G18:P18" si="1">F18</f>
        <v>8350</v>
      </c>
      <c r="H18" s="43">
        <f t="shared" si="1"/>
        <v>8350</v>
      </c>
      <c r="I18" s="43">
        <f t="shared" si="1"/>
        <v>8350</v>
      </c>
      <c r="J18" s="43">
        <f t="shared" si="1"/>
        <v>8350</v>
      </c>
      <c r="K18" s="43">
        <f t="shared" si="1"/>
        <v>8350</v>
      </c>
      <c r="L18" s="43">
        <f t="shared" si="1"/>
        <v>8350</v>
      </c>
      <c r="M18" s="43">
        <f t="shared" si="1"/>
        <v>8350</v>
      </c>
      <c r="N18" s="43">
        <f t="shared" si="1"/>
        <v>8350</v>
      </c>
      <c r="O18" s="43">
        <f t="shared" si="1"/>
        <v>8350</v>
      </c>
      <c r="P18" s="43">
        <f t="shared" si="1"/>
        <v>8350</v>
      </c>
      <c r="Q18" s="43">
        <f>P18*(1+$C$8)</f>
        <v>8600.5</v>
      </c>
      <c r="R18" s="43">
        <f>Q18</f>
        <v>8600.5</v>
      </c>
      <c r="S18" s="43">
        <f t="shared" ref="S18:BL18" si="2">R18</f>
        <v>8600.5</v>
      </c>
      <c r="T18" s="43">
        <f t="shared" si="2"/>
        <v>8600.5</v>
      </c>
      <c r="U18" s="43">
        <f t="shared" si="2"/>
        <v>8600.5</v>
      </c>
      <c r="V18" s="43">
        <f t="shared" si="2"/>
        <v>8600.5</v>
      </c>
      <c r="W18" s="43">
        <f t="shared" si="2"/>
        <v>8600.5</v>
      </c>
      <c r="X18" s="43">
        <f t="shared" si="2"/>
        <v>8600.5</v>
      </c>
      <c r="Y18" s="43">
        <f t="shared" si="2"/>
        <v>8600.5</v>
      </c>
      <c r="Z18" s="43">
        <f t="shared" si="2"/>
        <v>8600.5</v>
      </c>
      <c r="AA18" s="43">
        <f t="shared" si="2"/>
        <v>8600.5</v>
      </c>
      <c r="AB18" s="43">
        <f t="shared" si="2"/>
        <v>8600.5</v>
      </c>
      <c r="AC18" s="43">
        <f>AB18*(1+$C$8)</f>
        <v>8858.5149999999994</v>
      </c>
      <c r="AD18" s="43">
        <f t="shared" si="2"/>
        <v>8858.5149999999994</v>
      </c>
      <c r="AE18" s="43">
        <f t="shared" si="2"/>
        <v>8858.5149999999994</v>
      </c>
      <c r="AF18" s="43">
        <f t="shared" si="2"/>
        <v>8858.5149999999994</v>
      </c>
      <c r="AG18" s="43">
        <f t="shared" si="2"/>
        <v>8858.5149999999994</v>
      </c>
      <c r="AH18" s="43">
        <f t="shared" si="2"/>
        <v>8858.5149999999994</v>
      </c>
      <c r="AI18" s="43">
        <f t="shared" si="2"/>
        <v>8858.5149999999994</v>
      </c>
      <c r="AJ18" s="43">
        <f t="shared" si="2"/>
        <v>8858.5149999999994</v>
      </c>
      <c r="AK18" s="43">
        <f t="shared" si="2"/>
        <v>8858.5149999999994</v>
      </c>
      <c r="AL18" s="43">
        <f t="shared" si="2"/>
        <v>8858.5149999999994</v>
      </c>
      <c r="AM18" s="43">
        <f t="shared" si="2"/>
        <v>8858.5149999999994</v>
      </c>
      <c r="AN18" s="43">
        <f t="shared" si="2"/>
        <v>8858.5149999999994</v>
      </c>
      <c r="AO18" s="43">
        <f>AN18*(1+$C$8)</f>
        <v>9124.27045</v>
      </c>
      <c r="AP18" s="43">
        <f t="shared" si="2"/>
        <v>9124.27045</v>
      </c>
      <c r="AQ18" s="43">
        <f t="shared" si="2"/>
        <v>9124.27045</v>
      </c>
      <c r="AR18" s="43">
        <f t="shared" si="2"/>
        <v>9124.27045</v>
      </c>
      <c r="AS18" s="43">
        <f t="shared" si="2"/>
        <v>9124.27045</v>
      </c>
      <c r="AT18" s="43">
        <f t="shared" si="2"/>
        <v>9124.27045</v>
      </c>
      <c r="AU18" s="43">
        <f t="shared" si="2"/>
        <v>9124.27045</v>
      </c>
      <c r="AV18" s="43">
        <f t="shared" si="2"/>
        <v>9124.27045</v>
      </c>
      <c r="AW18" s="43">
        <f t="shared" si="2"/>
        <v>9124.27045</v>
      </c>
      <c r="AX18" s="43">
        <f t="shared" si="2"/>
        <v>9124.27045</v>
      </c>
      <c r="AY18" s="43">
        <f t="shared" si="2"/>
        <v>9124.27045</v>
      </c>
      <c r="AZ18" s="43">
        <f t="shared" si="2"/>
        <v>9124.27045</v>
      </c>
      <c r="BA18" s="43">
        <f>AZ18*(1+$C$8)</f>
        <v>9397.9985634999994</v>
      </c>
      <c r="BB18" s="43">
        <f t="shared" si="2"/>
        <v>9397.9985634999994</v>
      </c>
      <c r="BC18" s="43">
        <f t="shared" si="2"/>
        <v>9397.9985634999994</v>
      </c>
      <c r="BD18" s="43">
        <f t="shared" si="2"/>
        <v>9397.9985634999994</v>
      </c>
      <c r="BE18" s="43">
        <f t="shared" si="2"/>
        <v>9397.9985634999994</v>
      </c>
      <c r="BF18" s="43">
        <f t="shared" si="2"/>
        <v>9397.9985634999994</v>
      </c>
      <c r="BG18" s="43">
        <f t="shared" si="2"/>
        <v>9397.9985634999994</v>
      </c>
      <c r="BH18" s="43">
        <f t="shared" si="2"/>
        <v>9397.9985634999994</v>
      </c>
      <c r="BI18" s="43">
        <f t="shared" si="2"/>
        <v>9397.9985634999994</v>
      </c>
      <c r="BJ18" s="43">
        <f t="shared" si="2"/>
        <v>9397.9985634999994</v>
      </c>
      <c r="BK18" s="43">
        <f t="shared" si="2"/>
        <v>9397.9985634999994</v>
      </c>
      <c r="BL18" s="44">
        <f t="shared" si="2"/>
        <v>9397.9985634999994</v>
      </c>
    </row>
    <row r="19" spans="2:64" s="42" customFormat="1" ht="10.199999999999999" x14ac:dyDescent="0.2">
      <c r="B19" s="5" t="s">
        <v>59</v>
      </c>
      <c r="C19" s="22"/>
      <c r="D19" s="37">
        <f>-C2</f>
        <v>-133015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</row>
    <row r="20" spans="2:64" s="42" customFormat="1" ht="10.199999999999999" x14ac:dyDescent="0.2">
      <c r="B20" s="5" t="s">
        <v>60</v>
      </c>
      <c r="C20" s="61">
        <f>SUM(D20:BL20)/SUM(D18:BL18)</f>
        <v>-4.9999999999999933E-2</v>
      </c>
      <c r="D20" s="45">
        <f>D18*-$C$6</f>
        <v>-2000</v>
      </c>
      <c r="E20" s="45">
        <f>E18*-$C$6</f>
        <v>-417.5</v>
      </c>
      <c r="F20" s="45">
        <f t="shared" ref="F20:BL20" si="3">F18*-$C$6</f>
        <v>-417.5</v>
      </c>
      <c r="G20" s="45">
        <f t="shared" si="3"/>
        <v>-417.5</v>
      </c>
      <c r="H20" s="45">
        <f t="shared" si="3"/>
        <v>-417.5</v>
      </c>
      <c r="I20" s="45">
        <f t="shared" si="3"/>
        <v>-417.5</v>
      </c>
      <c r="J20" s="45">
        <f t="shared" si="3"/>
        <v>-417.5</v>
      </c>
      <c r="K20" s="45">
        <f t="shared" si="3"/>
        <v>-417.5</v>
      </c>
      <c r="L20" s="45">
        <f t="shared" si="3"/>
        <v>-417.5</v>
      </c>
      <c r="M20" s="45">
        <f t="shared" si="3"/>
        <v>-417.5</v>
      </c>
      <c r="N20" s="45">
        <f t="shared" si="3"/>
        <v>-417.5</v>
      </c>
      <c r="O20" s="45">
        <f t="shared" si="3"/>
        <v>-417.5</v>
      </c>
      <c r="P20" s="45">
        <f t="shared" si="3"/>
        <v>-417.5</v>
      </c>
      <c r="Q20" s="45">
        <f t="shared" si="3"/>
        <v>-430.02500000000003</v>
      </c>
      <c r="R20" s="45">
        <f t="shared" si="3"/>
        <v>-430.02500000000003</v>
      </c>
      <c r="S20" s="45">
        <f t="shared" si="3"/>
        <v>-430.02500000000003</v>
      </c>
      <c r="T20" s="45">
        <f t="shared" si="3"/>
        <v>-430.02500000000003</v>
      </c>
      <c r="U20" s="45">
        <f t="shared" si="3"/>
        <v>-430.02500000000003</v>
      </c>
      <c r="V20" s="45">
        <f t="shared" si="3"/>
        <v>-430.02500000000003</v>
      </c>
      <c r="W20" s="45">
        <f t="shared" si="3"/>
        <v>-430.02500000000003</v>
      </c>
      <c r="X20" s="45">
        <f t="shared" si="3"/>
        <v>-430.02500000000003</v>
      </c>
      <c r="Y20" s="45">
        <f t="shared" si="3"/>
        <v>-430.02500000000003</v>
      </c>
      <c r="Z20" s="45">
        <f t="shared" si="3"/>
        <v>-430.02500000000003</v>
      </c>
      <c r="AA20" s="45">
        <f t="shared" si="3"/>
        <v>-430.02500000000003</v>
      </c>
      <c r="AB20" s="45">
        <f t="shared" si="3"/>
        <v>-430.02500000000003</v>
      </c>
      <c r="AC20" s="45">
        <f t="shared" si="3"/>
        <v>-442.92574999999999</v>
      </c>
      <c r="AD20" s="45">
        <f t="shared" si="3"/>
        <v>-442.92574999999999</v>
      </c>
      <c r="AE20" s="45">
        <f t="shared" si="3"/>
        <v>-442.92574999999999</v>
      </c>
      <c r="AF20" s="45">
        <f t="shared" si="3"/>
        <v>-442.92574999999999</v>
      </c>
      <c r="AG20" s="45">
        <f t="shared" si="3"/>
        <v>-442.92574999999999</v>
      </c>
      <c r="AH20" s="45">
        <f t="shared" si="3"/>
        <v>-442.92574999999999</v>
      </c>
      <c r="AI20" s="45">
        <f t="shared" si="3"/>
        <v>-442.92574999999999</v>
      </c>
      <c r="AJ20" s="45">
        <f t="shared" si="3"/>
        <v>-442.92574999999999</v>
      </c>
      <c r="AK20" s="45">
        <f t="shared" si="3"/>
        <v>-442.92574999999999</v>
      </c>
      <c r="AL20" s="45">
        <f t="shared" si="3"/>
        <v>-442.92574999999999</v>
      </c>
      <c r="AM20" s="45">
        <f t="shared" si="3"/>
        <v>-442.92574999999999</v>
      </c>
      <c r="AN20" s="45">
        <f t="shared" si="3"/>
        <v>-442.92574999999999</v>
      </c>
      <c r="AO20" s="45">
        <f t="shared" si="3"/>
        <v>-456.21352250000001</v>
      </c>
      <c r="AP20" s="45">
        <f t="shared" si="3"/>
        <v>-456.21352250000001</v>
      </c>
      <c r="AQ20" s="45">
        <f t="shared" si="3"/>
        <v>-456.21352250000001</v>
      </c>
      <c r="AR20" s="45">
        <f t="shared" si="3"/>
        <v>-456.21352250000001</v>
      </c>
      <c r="AS20" s="45">
        <f t="shared" si="3"/>
        <v>-456.21352250000001</v>
      </c>
      <c r="AT20" s="45">
        <f t="shared" si="3"/>
        <v>-456.21352250000001</v>
      </c>
      <c r="AU20" s="45">
        <f t="shared" si="3"/>
        <v>-456.21352250000001</v>
      </c>
      <c r="AV20" s="45">
        <f t="shared" si="3"/>
        <v>-456.21352250000001</v>
      </c>
      <c r="AW20" s="45">
        <f t="shared" si="3"/>
        <v>-456.21352250000001</v>
      </c>
      <c r="AX20" s="45">
        <f t="shared" si="3"/>
        <v>-456.21352250000001</v>
      </c>
      <c r="AY20" s="45">
        <f t="shared" si="3"/>
        <v>-456.21352250000001</v>
      </c>
      <c r="AZ20" s="45">
        <f t="shared" si="3"/>
        <v>-456.21352250000001</v>
      </c>
      <c r="BA20" s="45">
        <f t="shared" si="3"/>
        <v>-469.89992817500001</v>
      </c>
      <c r="BB20" s="45">
        <f t="shared" si="3"/>
        <v>-469.89992817500001</v>
      </c>
      <c r="BC20" s="45">
        <f t="shared" si="3"/>
        <v>-469.89992817500001</v>
      </c>
      <c r="BD20" s="45">
        <f t="shared" si="3"/>
        <v>-469.89992817500001</v>
      </c>
      <c r="BE20" s="45">
        <f t="shared" si="3"/>
        <v>-469.89992817500001</v>
      </c>
      <c r="BF20" s="45">
        <f t="shared" si="3"/>
        <v>-469.89992817500001</v>
      </c>
      <c r="BG20" s="45">
        <f t="shared" si="3"/>
        <v>-469.89992817500001</v>
      </c>
      <c r="BH20" s="45">
        <f t="shared" si="3"/>
        <v>-469.89992817500001</v>
      </c>
      <c r="BI20" s="45">
        <f t="shared" si="3"/>
        <v>-469.89992817500001</v>
      </c>
      <c r="BJ20" s="45">
        <f t="shared" si="3"/>
        <v>-469.89992817500001</v>
      </c>
      <c r="BK20" s="45">
        <f t="shared" si="3"/>
        <v>-469.89992817500001</v>
      </c>
      <c r="BL20" s="45">
        <f t="shared" si="3"/>
        <v>-469.89992817500001</v>
      </c>
    </row>
    <row r="21" spans="2:64" s="42" customFormat="1" ht="10.199999999999999" x14ac:dyDescent="0.2">
      <c r="B21" s="12" t="s">
        <v>61</v>
      </c>
      <c r="C21" s="61">
        <f>SUM(D21:BL21)/SUM(D18:BL18)</f>
        <v>-7.9999999999999988E-2</v>
      </c>
      <c r="D21" s="45">
        <f>D18*-$C$5</f>
        <v>-3200</v>
      </c>
      <c r="E21" s="45">
        <f>E18*-$C$5</f>
        <v>-668</v>
      </c>
      <c r="F21" s="45">
        <f t="shared" ref="F21:BL21" si="4">F18*-$C$5</f>
        <v>-668</v>
      </c>
      <c r="G21" s="45">
        <f t="shared" si="4"/>
        <v>-668</v>
      </c>
      <c r="H21" s="45">
        <f t="shared" si="4"/>
        <v>-668</v>
      </c>
      <c r="I21" s="45">
        <f t="shared" si="4"/>
        <v>-668</v>
      </c>
      <c r="J21" s="45">
        <f t="shared" si="4"/>
        <v>-668</v>
      </c>
      <c r="K21" s="45">
        <f t="shared" si="4"/>
        <v>-668</v>
      </c>
      <c r="L21" s="45">
        <f t="shared" si="4"/>
        <v>-668</v>
      </c>
      <c r="M21" s="45">
        <f t="shared" si="4"/>
        <v>-668</v>
      </c>
      <c r="N21" s="45">
        <f t="shared" si="4"/>
        <v>-668</v>
      </c>
      <c r="O21" s="45">
        <f t="shared" si="4"/>
        <v>-668</v>
      </c>
      <c r="P21" s="45">
        <f t="shared" si="4"/>
        <v>-668</v>
      </c>
      <c r="Q21" s="45">
        <f t="shared" si="4"/>
        <v>-688.04</v>
      </c>
      <c r="R21" s="45">
        <f t="shared" si="4"/>
        <v>-688.04</v>
      </c>
      <c r="S21" s="45">
        <f t="shared" si="4"/>
        <v>-688.04</v>
      </c>
      <c r="T21" s="45">
        <f t="shared" si="4"/>
        <v>-688.04</v>
      </c>
      <c r="U21" s="45">
        <f t="shared" si="4"/>
        <v>-688.04</v>
      </c>
      <c r="V21" s="45">
        <f t="shared" si="4"/>
        <v>-688.04</v>
      </c>
      <c r="W21" s="45">
        <f t="shared" si="4"/>
        <v>-688.04</v>
      </c>
      <c r="X21" s="45">
        <f t="shared" si="4"/>
        <v>-688.04</v>
      </c>
      <c r="Y21" s="45">
        <f t="shared" si="4"/>
        <v>-688.04</v>
      </c>
      <c r="Z21" s="45">
        <f t="shared" si="4"/>
        <v>-688.04</v>
      </c>
      <c r="AA21" s="45">
        <f t="shared" si="4"/>
        <v>-688.04</v>
      </c>
      <c r="AB21" s="45">
        <f t="shared" si="4"/>
        <v>-688.04</v>
      </c>
      <c r="AC21" s="45">
        <f t="shared" si="4"/>
        <v>-708.68119999999999</v>
      </c>
      <c r="AD21" s="45">
        <f t="shared" si="4"/>
        <v>-708.68119999999999</v>
      </c>
      <c r="AE21" s="45">
        <f t="shared" si="4"/>
        <v>-708.68119999999999</v>
      </c>
      <c r="AF21" s="45">
        <f t="shared" si="4"/>
        <v>-708.68119999999999</v>
      </c>
      <c r="AG21" s="45">
        <f t="shared" si="4"/>
        <v>-708.68119999999999</v>
      </c>
      <c r="AH21" s="45">
        <f t="shared" si="4"/>
        <v>-708.68119999999999</v>
      </c>
      <c r="AI21" s="45">
        <f t="shared" si="4"/>
        <v>-708.68119999999999</v>
      </c>
      <c r="AJ21" s="45">
        <f t="shared" si="4"/>
        <v>-708.68119999999999</v>
      </c>
      <c r="AK21" s="45">
        <f t="shared" si="4"/>
        <v>-708.68119999999999</v>
      </c>
      <c r="AL21" s="45">
        <f t="shared" si="4"/>
        <v>-708.68119999999999</v>
      </c>
      <c r="AM21" s="45">
        <f t="shared" si="4"/>
        <v>-708.68119999999999</v>
      </c>
      <c r="AN21" s="45">
        <f t="shared" si="4"/>
        <v>-708.68119999999999</v>
      </c>
      <c r="AO21" s="45">
        <f t="shared" si="4"/>
        <v>-729.94163600000002</v>
      </c>
      <c r="AP21" s="45">
        <f t="shared" si="4"/>
        <v>-729.94163600000002</v>
      </c>
      <c r="AQ21" s="45">
        <f t="shared" si="4"/>
        <v>-729.94163600000002</v>
      </c>
      <c r="AR21" s="45">
        <f t="shared" si="4"/>
        <v>-729.94163600000002</v>
      </c>
      <c r="AS21" s="45">
        <f t="shared" si="4"/>
        <v>-729.94163600000002</v>
      </c>
      <c r="AT21" s="45">
        <f t="shared" si="4"/>
        <v>-729.94163600000002</v>
      </c>
      <c r="AU21" s="45">
        <f t="shared" si="4"/>
        <v>-729.94163600000002</v>
      </c>
      <c r="AV21" s="45">
        <f t="shared" si="4"/>
        <v>-729.94163600000002</v>
      </c>
      <c r="AW21" s="45">
        <f t="shared" si="4"/>
        <v>-729.94163600000002</v>
      </c>
      <c r="AX21" s="45">
        <f t="shared" si="4"/>
        <v>-729.94163600000002</v>
      </c>
      <c r="AY21" s="45">
        <f t="shared" si="4"/>
        <v>-729.94163600000002</v>
      </c>
      <c r="AZ21" s="45">
        <f t="shared" si="4"/>
        <v>-729.94163600000002</v>
      </c>
      <c r="BA21" s="45">
        <f t="shared" si="4"/>
        <v>-751.83988507999993</v>
      </c>
      <c r="BB21" s="45">
        <f t="shared" si="4"/>
        <v>-751.83988507999993</v>
      </c>
      <c r="BC21" s="45">
        <f t="shared" si="4"/>
        <v>-751.83988507999993</v>
      </c>
      <c r="BD21" s="45">
        <f t="shared" si="4"/>
        <v>-751.83988507999993</v>
      </c>
      <c r="BE21" s="45">
        <f t="shared" si="4"/>
        <v>-751.83988507999993</v>
      </c>
      <c r="BF21" s="45">
        <f t="shared" si="4"/>
        <v>-751.83988507999993</v>
      </c>
      <c r="BG21" s="45">
        <f t="shared" si="4"/>
        <v>-751.83988507999993</v>
      </c>
      <c r="BH21" s="45">
        <f t="shared" si="4"/>
        <v>-751.83988507999993</v>
      </c>
      <c r="BI21" s="45">
        <f t="shared" si="4"/>
        <v>-751.83988507999993</v>
      </c>
      <c r="BJ21" s="45">
        <f t="shared" si="4"/>
        <v>-751.83988507999993</v>
      </c>
      <c r="BK21" s="45">
        <f t="shared" si="4"/>
        <v>-751.83988507999993</v>
      </c>
      <c r="BL21" s="45">
        <f t="shared" si="4"/>
        <v>-751.83988507999993</v>
      </c>
    </row>
    <row r="22" spans="2:64" s="42" customFormat="1" ht="10.8" thickBot="1" x14ac:dyDescent="0.25">
      <c r="B22" s="5" t="s">
        <v>62</v>
      </c>
      <c r="C22" s="22"/>
      <c r="D22" s="45">
        <f t="shared" ref="D22:AI22" si="5">SUM(D18:D21)</f>
        <v>-98215</v>
      </c>
      <c r="E22" s="45">
        <f t="shared" si="5"/>
        <v>7264.5</v>
      </c>
      <c r="F22" s="45">
        <f t="shared" si="5"/>
        <v>7264.5</v>
      </c>
      <c r="G22" s="45">
        <f t="shared" si="5"/>
        <v>7264.5</v>
      </c>
      <c r="H22" s="45">
        <f t="shared" si="5"/>
        <v>7264.5</v>
      </c>
      <c r="I22" s="45">
        <f t="shared" si="5"/>
        <v>7264.5</v>
      </c>
      <c r="J22" s="45">
        <f t="shared" si="5"/>
        <v>7264.5</v>
      </c>
      <c r="K22" s="45">
        <f t="shared" si="5"/>
        <v>7264.5</v>
      </c>
      <c r="L22" s="45">
        <f t="shared" si="5"/>
        <v>7264.5</v>
      </c>
      <c r="M22" s="45">
        <f t="shared" si="5"/>
        <v>7264.5</v>
      </c>
      <c r="N22" s="45">
        <f t="shared" si="5"/>
        <v>7264.5</v>
      </c>
      <c r="O22" s="45">
        <f t="shared" si="5"/>
        <v>7264.5</v>
      </c>
      <c r="P22" s="45">
        <f t="shared" si="5"/>
        <v>7264.5</v>
      </c>
      <c r="Q22" s="45">
        <f t="shared" si="5"/>
        <v>7482.4350000000004</v>
      </c>
      <c r="R22" s="45">
        <f t="shared" si="5"/>
        <v>7482.4350000000004</v>
      </c>
      <c r="S22" s="45">
        <f t="shared" si="5"/>
        <v>7482.4350000000004</v>
      </c>
      <c r="T22" s="45">
        <f t="shared" si="5"/>
        <v>7482.4350000000004</v>
      </c>
      <c r="U22" s="45">
        <f t="shared" si="5"/>
        <v>7482.4350000000004</v>
      </c>
      <c r="V22" s="45">
        <f t="shared" si="5"/>
        <v>7482.4350000000004</v>
      </c>
      <c r="W22" s="45">
        <f t="shared" si="5"/>
        <v>7482.4350000000004</v>
      </c>
      <c r="X22" s="45">
        <f t="shared" si="5"/>
        <v>7482.4350000000004</v>
      </c>
      <c r="Y22" s="45">
        <f t="shared" si="5"/>
        <v>7482.4350000000004</v>
      </c>
      <c r="Z22" s="45">
        <f t="shared" si="5"/>
        <v>7482.4350000000004</v>
      </c>
      <c r="AA22" s="45">
        <f t="shared" si="5"/>
        <v>7482.4350000000004</v>
      </c>
      <c r="AB22" s="45">
        <f t="shared" si="5"/>
        <v>7482.4350000000004</v>
      </c>
      <c r="AC22" s="45">
        <f t="shared" si="5"/>
        <v>7706.9080499999991</v>
      </c>
      <c r="AD22" s="45">
        <f t="shared" si="5"/>
        <v>7706.9080499999991</v>
      </c>
      <c r="AE22" s="45">
        <f t="shared" si="5"/>
        <v>7706.9080499999991</v>
      </c>
      <c r="AF22" s="45">
        <f t="shared" si="5"/>
        <v>7706.9080499999991</v>
      </c>
      <c r="AG22" s="45">
        <f t="shared" si="5"/>
        <v>7706.9080499999991</v>
      </c>
      <c r="AH22" s="45">
        <f t="shared" si="5"/>
        <v>7706.9080499999991</v>
      </c>
      <c r="AI22" s="45">
        <f t="shared" si="5"/>
        <v>7706.9080499999991</v>
      </c>
      <c r="AJ22" s="45">
        <f t="shared" ref="AJ22:BL22" si="6">SUM(AJ18:AJ21)</f>
        <v>7706.9080499999991</v>
      </c>
      <c r="AK22" s="45">
        <f t="shared" si="6"/>
        <v>7706.9080499999991</v>
      </c>
      <c r="AL22" s="45">
        <f t="shared" si="6"/>
        <v>7706.9080499999991</v>
      </c>
      <c r="AM22" s="45">
        <f t="shared" si="6"/>
        <v>7706.9080499999991</v>
      </c>
      <c r="AN22" s="45">
        <f t="shared" si="6"/>
        <v>7706.9080499999991</v>
      </c>
      <c r="AO22" s="45">
        <f t="shared" si="6"/>
        <v>7938.1152915000002</v>
      </c>
      <c r="AP22" s="45">
        <f t="shared" si="6"/>
        <v>7938.1152915000002</v>
      </c>
      <c r="AQ22" s="45">
        <f t="shared" si="6"/>
        <v>7938.1152915000002</v>
      </c>
      <c r="AR22" s="45">
        <f t="shared" si="6"/>
        <v>7938.1152915000002</v>
      </c>
      <c r="AS22" s="45">
        <f t="shared" si="6"/>
        <v>7938.1152915000002</v>
      </c>
      <c r="AT22" s="45">
        <f t="shared" si="6"/>
        <v>7938.1152915000002</v>
      </c>
      <c r="AU22" s="45">
        <f t="shared" si="6"/>
        <v>7938.1152915000002</v>
      </c>
      <c r="AV22" s="45">
        <f t="shared" si="6"/>
        <v>7938.1152915000002</v>
      </c>
      <c r="AW22" s="45">
        <f t="shared" si="6"/>
        <v>7938.1152915000002</v>
      </c>
      <c r="AX22" s="45">
        <f t="shared" si="6"/>
        <v>7938.1152915000002</v>
      </c>
      <c r="AY22" s="45">
        <f t="shared" si="6"/>
        <v>7938.1152915000002</v>
      </c>
      <c r="AZ22" s="45">
        <f t="shared" si="6"/>
        <v>7938.1152915000002</v>
      </c>
      <c r="BA22" s="45">
        <f t="shared" si="6"/>
        <v>8176.2587502449987</v>
      </c>
      <c r="BB22" s="45">
        <f t="shared" si="6"/>
        <v>8176.2587502449987</v>
      </c>
      <c r="BC22" s="45">
        <f t="shared" si="6"/>
        <v>8176.2587502449987</v>
      </c>
      <c r="BD22" s="45">
        <f t="shared" si="6"/>
        <v>8176.2587502449987</v>
      </c>
      <c r="BE22" s="45">
        <f t="shared" si="6"/>
        <v>8176.2587502449987</v>
      </c>
      <c r="BF22" s="45">
        <f t="shared" si="6"/>
        <v>8176.2587502449987</v>
      </c>
      <c r="BG22" s="45">
        <f t="shared" si="6"/>
        <v>8176.2587502449987</v>
      </c>
      <c r="BH22" s="45">
        <f t="shared" si="6"/>
        <v>8176.2587502449987</v>
      </c>
      <c r="BI22" s="45">
        <f t="shared" si="6"/>
        <v>8176.2587502449987</v>
      </c>
      <c r="BJ22" s="45">
        <f t="shared" si="6"/>
        <v>8176.2587502449987</v>
      </c>
      <c r="BK22" s="45">
        <f t="shared" si="6"/>
        <v>8176.2587502449987</v>
      </c>
      <c r="BL22" s="46">
        <f t="shared" si="6"/>
        <v>8176.2587502449987</v>
      </c>
    </row>
    <row r="23" spans="2:64" s="42" customFormat="1" ht="10.8" thickBot="1" x14ac:dyDescent="0.35">
      <c r="B23" s="53" t="s">
        <v>6</v>
      </c>
      <c r="C23" s="54"/>
      <c r="D23" s="54" t="s">
        <v>63</v>
      </c>
      <c r="E23" s="54">
        <f t="shared" ref="E23:AJ23" si="7">E17</f>
        <v>43831</v>
      </c>
      <c r="F23" s="54" t="e">
        <f t="shared" si="7"/>
        <v>#REF!</v>
      </c>
      <c r="G23" s="54" t="e">
        <f t="shared" si="7"/>
        <v>#REF!</v>
      </c>
      <c r="H23" s="54" t="e">
        <f t="shared" si="7"/>
        <v>#REF!</v>
      </c>
      <c r="I23" s="54" t="e">
        <f t="shared" si="7"/>
        <v>#REF!</v>
      </c>
      <c r="J23" s="54" t="e">
        <f t="shared" si="7"/>
        <v>#REF!</v>
      </c>
      <c r="K23" s="54" t="e">
        <f t="shared" si="7"/>
        <v>#REF!</v>
      </c>
      <c r="L23" s="54" t="e">
        <f t="shared" si="7"/>
        <v>#REF!</v>
      </c>
      <c r="M23" s="54" t="e">
        <f t="shared" si="7"/>
        <v>#REF!</v>
      </c>
      <c r="N23" s="54" t="e">
        <f t="shared" si="7"/>
        <v>#REF!</v>
      </c>
      <c r="O23" s="54" t="e">
        <f t="shared" si="7"/>
        <v>#REF!</v>
      </c>
      <c r="P23" s="54" t="e">
        <f t="shared" si="7"/>
        <v>#REF!</v>
      </c>
      <c r="Q23" s="54" t="e">
        <f t="shared" si="7"/>
        <v>#REF!</v>
      </c>
      <c r="R23" s="54" t="e">
        <f t="shared" si="7"/>
        <v>#REF!</v>
      </c>
      <c r="S23" s="54" t="e">
        <f t="shared" si="7"/>
        <v>#REF!</v>
      </c>
      <c r="T23" s="54" t="e">
        <f t="shared" si="7"/>
        <v>#REF!</v>
      </c>
      <c r="U23" s="54" t="e">
        <f t="shared" si="7"/>
        <v>#REF!</v>
      </c>
      <c r="V23" s="54" t="e">
        <f t="shared" si="7"/>
        <v>#REF!</v>
      </c>
      <c r="W23" s="54" t="e">
        <f t="shared" si="7"/>
        <v>#REF!</v>
      </c>
      <c r="X23" s="54" t="e">
        <f t="shared" si="7"/>
        <v>#REF!</v>
      </c>
      <c r="Y23" s="54" t="e">
        <f t="shared" si="7"/>
        <v>#REF!</v>
      </c>
      <c r="Z23" s="54" t="e">
        <f t="shared" si="7"/>
        <v>#REF!</v>
      </c>
      <c r="AA23" s="54" t="e">
        <f t="shared" si="7"/>
        <v>#REF!</v>
      </c>
      <c r="AB23" s="54" t="e">
        <f t="shared" si="7"/>
        <v>#REF!</v>
      </c>
      <c r="AC23" s="54" t="e">
        <f t="shared" si="7"/>
        <v>#REF!</v>
      </c>
      <c r="AD23" s="54" t="e">
        <f t="shared" si="7"/>
        <v>#REF!</v>
      </c>
      <c r="AE23" s="54" t="e">
        <f t="shared" si="7"/>
        <v>#REF!</v>
      </c>
      <c r="AF23" s="54" t="e">
        <f t="shared" si="7"/>
        <v>#REF!</v>
      </c>
      <c r="AG23" s="54" t="e">
        <f t="shared" si="7"/>
        <v>#REF!</v>
      </c>
      <c r="AH23" s="54" t="e">
        <f t="shared" si="7"/>
        <v>#REF!</v>
      </c>
      <c r="AI23" s="54" t="e">
        <f t="shared" si="7"/>
        <v>#REF!</v>
      </c>
      <c r="AJ23" s="54" t="e">
        <f t="shared" si="7"/>
        <v>#REF!</v>
      </c>
      <c r="AK23" s="54" t="e">
        <f t="shared" ref="AK23:BL23" si="8">AK17</f>
        <v>#REF!</v>
      </c>
      <c r="AL23" s="54" t="e">
        <f t="shared" si="8"/>
        <v>#REF!</v>
      </c>
      <c r="AM23" s="54" t="e">
        <f t="shared" si="8"/>
        <v>#REF!</v>
      </c>
      <c r="AN23" s="54" t="e">
        <f t="shared" si="8"/>
        <v>#REF!</v>
      </c>
      <c r="AO23" s="54" t="e">
        <f t="shared" si="8"/>
        <v>#REF!</v>
      </c>
      <c r="AP23" s="54" t="e">
        <f t="shared" si="8"/>
        <v>#REF!</v>
      </c>
      <c r="AQ23" s="54" t="e">
        <f t="shared" si="8"/>
        <v>#REF!</v>
      </c>
      <c r="AR23" s="54" t="e">
        <f t="shared" si="8"/>
        <v>#REF!</v>
      </c>
      <c r="AS23" s="54" t="e">
        <f t="shared" si="8"/>
        <v>#REF!</v>
      </c>
      <c r="AT23" s="54" t="e">
        <f t="shared" si="8"/>
        <v>#REF!</v>
      </c>
      <c r="AU23" s="54" t="e">
        <f t="shared" si="8"/>
        <v>#REF!</v>
      </c>
      <c r="AV23" s="54" t="e">
        <f t="shared" si="8"/>
        <v>#REF!</v>
      </c>
      <c r="AW23" s="54" t="e">
        <f t="shared" si="8"/>
        <v>#REF!</v>
      </c>
      <c r="AX23" s="54" t="e">
        <f t="shared" si="8"/>
        <v>#REF!</v>
      </c>
      <c r="AY23" s="54" t="e">
        <f t="shared" si="8"/>
        <v>#REF!</v>
      </c>
      <c r="AZ23" s="54" t="e">
        <f t="shared" si="8"/>
        <v>#REF!</v>
      </c>
      <c r="BA23" s="54" t="e">
        <f t="shared" si="8"/>
        <v>#REF!</v>
      </c>
      <c r="BB23" s="54" t="e">
        <f t="shared" si="8"/>
        <v>#REF!</v>
      </c>
      <c r="BC23" s="54" t="e">
        <f t="shared" si="8"/>
        <v>#REF!</v>
      </c>
      <c r="BD23" s="54" t="e">
        <f t="shared" si="8"/>
        <v>#REF!</v>
      </c>
      <c r="BE23" s="54" t="e">
        <f t="shared" si="8"/>
        <v>#REF!</v>
      </c>
      <c r="BF23" s="54" t="e">
        <f t="shared" si="8"/>
        <v>#REF!</v>
      </c>
      <c r="BG23" s="54" t="e">
        <f t="shared" si="8"/>
        <v>#REF!</v>
      </c>
      <c r="BH23" s="54" t="e">
        <f t="shared" si="8"/>
        <v>#REF!</v>
      </c>
      <c r="BI23" s="54" t="e">
        <f t="shared" si="8"/>
        <v>#REF!</v>
      </c>
      <c r="BJ23" s="54" t="e">
        <f t="shared" si="8"/>
        <v>#REF!</v>
      </c>
      <c r="BK23" s="54" t="e">
        <f t="shared" si="8"/>
        <v>#REF!</v>
      </c>
      <c r="BL23" s="55" t="e">
        <f t="shared" si="8"/>
        <v>#REF!</v>
      </c>
    </row>
    <row r="24" spans="2:64" s="42" customFormat="1" ht="10.199999999999999" x14ac:dyDescent="0.2">
      <c r="B24" s="2" t="s">
        <v>58</v>
      </c>
      <c r="C24" s="49"/>
      <c r="D24" s="43">
        <f>D3</f>
        <v>40000</v>
      </c>
      <c r="E24" s="43">
        <f>D4</f>
        <v>8350</v>
      </c>
      <c r="F24" s="43">
        <f>E24</f>
        <v>8350</v>
      </c>
      <c r="G24" s="43">
        <f t="shared" ref="G24:P24" si="9">F24</f>
        <v>8350</v>
      </c>
      <c r="H24" s="43">
        <f t="shared" si="9"/>
        <v>8350</v>
      </c>
      <c r="I24" s="43">
        <f t="shared" si="9"/>
        <v>8350</v>
      </c>
      <c r="J24" s="43">
        <f t="shared" si="9"/>
        <v>8350</v>
      </c>
      <c r="K24" s="43">
        <f t="shared" si="9"/>
        <v>8350</v>
      </c>
      <c r="L24" s="43">
        <f t="shared" si="9"/>
        <v>8350</v>
      </c>
      <c r="M24" s="43">
        <f t="shared" si="9"/>
        <v>8350</v>
      </c>
      <c r="N24" s="43">
        <f t="shared" si="9"/>
        <v>8350</v>
      </c>
      <c r="O24" s="43">
        <f t="shared" si="9"/>
        <v>8350</v>
      </c>
      <c r="P24" s="43">
        <f t="shared" si="9"/>
        <v>8350</v>
      </c>
      <c r="Q24" s="43">
        <f>P24*(1+$C$8)</f>
        <v>8600.5</v>
      </c>
      <c r="R24" s="43">
        <f>Q24</f>
        <v>8600.5</v>
      </c>
      <c r="S24" s="43">
        <f t="shared" ref="S24:BL24" si="10">R24</f>
        <v>8600.5</v>
      </c>
      <c r="T24" s="43">
        <f t="shared" si="10"/>
        <v>8600.5</v>
      </c>
      <c r="U24" s="43">
        <f t="shared" si="10"/>
        <v>8600.5</v>
      </c>
      <c r="V24" s="43">
        <f t="shared" si="10"/>
        <v>8600.5</v>
      </c>
      <c r="W24" s="43">
        <f t="shared" si="10"/>
        <v>8600.5</v>
      </c>
      <c r="X24" s="43">
        <f t="shared" si="10"/>
        <v>8600.5</v>
      </c>
      <c r="Y24" s="43">
        <f t="shared" si="10"/>
        <v>8600.5</v>
      </c>
      <c r="Z24" s="43">
        <f t="shared" si="10"/>
        <v>8600.5</v>
      </c>
      <c r="AA24" s="43">
        <f t="shared" si="10"/>
        <v>8600.5</v>
      </c>
      <c r="AB24" s="43">
        <f t="shared" si="10"/>
        <v>8600.5</v>
      </c>
      <c r="AC24" s="43">
        <f>AB24*(1+$C$8)</f>
        <v>8858.5149999999994</v>
      </c>
      <c r="AD24" s="43">
        <f t="shared" si="10"/>
        <v>8858.5149999999994</v>
      </c>
      <c r="AE24" s="43">
        <f t="shared" si="10"/>
        <v>8858.5149999999994</v>
      </c>
      <c r="AF24" s="43">
        <f t="shared" si="10"/>
        <v>8858.5149999999994</v>
      </c>
      <c r="AG24" s="43">
        <f t="shared" si="10"/>
        <v>8858.5149999999994</v>
      </c>
      <c r="AH24" s="43">
        <f t="shared" si="10"/>
        <v>8858.5149999999994</v>
      </c>
      <c r="AI24" s="43">
        <f t="shared" si="10"/>
        <v>8858.5149999999994</v>
      </c>
      <c r="AJ24" s="43">
        <f t="shared" si="10"/>
        <v>8858.5149999999994</v>
      </c>
      <c r="AK24" s="43">
        <f t="shared" si="10"/>
        <v>8858.5149999999994</v>
      </c>
      <c r="AL24" s="43">
        <f t="shared" si="10"/>
        <v>8858.5149999999994</v>
      </c>
      <c r="AM24" s="43">
        <f t="shared" si="10"/>
        <v>8858.5149999999994</v>
      </c>
      <c r="AN24" s="43">
        <f t="shared" si="10"/>
        <v>8858.5149999999994</v>
      </c>
      <c r="AO24" s="43">
        <f>AN24*(1+$C$8)</f>
        <v>9124.27045</v>
      </c>
      <c r="AP24" s="43">
        <f t="shared" si="10"/>
        <v>9124.27045</v>
      </c>
      <c r="AQ24" s="43">
        <f t="shared" si="10"/>
        <v>9124.27045</v>
      </c>
      <c r="AR24" s="43">
        <f t="shared" si="10"/>
        <v>9124.27045</v>
      </c>
      <c r="AS24" s="43">
        <f t="shared" si="10"/>
        <v>9124.27045</v>
      </c>
      <c r="AT24" s="43">
        <f t="shared" si="10"/>
        <v>9124.27045</v>
      </c>
      <c r="AU24" s="43">
        <f t="shared" si="10"/>
        <v>9124.27045</v>
      </c>
      <c r="AV24" s="43">
        <f t="shared" si="10"/>
        <v>9124.27045</v>
      </c>
      <c r="AW24" s="43">
        <f t="shared" si="10"/>
        <v>9124.27045</v>
      </c>
      <c r="AX24" s="43">
        <f t="shared" si="10"/>
        <v>9124.27045</v>
      </c>
      <c r="AY24" s="43">
        <f t="shared" si="10"/>
        <v>9124.27045</v>
      </c>
      <c r="AZ24" s="43">
        <f t="shared" si="10"/>
        <v>9124.27045</v>
      </c>
      <c r="BA24" s="43">
        <f>AZ24*(1+$C$8)</f>
        <v>9397.9985634999994</v>
      </c>
      <c r="BB24" s="43">
        <f t="shared" si="10"/>
        <v>9397.9985634999994</v>
      </c>
      <c r="BC24" s="43">
        <f t="shared" si="10"/>
        <v>9397.9985634999994</v>
      </c>
      <c r="BD24" s="43">
        <f t="shared" si="10"/>
        <v>9397.9985634999994</v>
      </c>
      <c r="BE24" s="43">
        <f t="shared" si="10"/>
        <v>9397.9985634999994</v>
      </c>
      <c r="BF24" s="43">
        <f t="shared" si="10"/>
        <v>9397.9985634999994</v>
      </c>
      <c r="BG24" s="43">
        <f t="shared" si="10"/>
        <v>9397.9985634999994</v>
      </c>
      <c r="BH24" s="43">
        <f t="shared" si="10"/>
        <v>9397.9985634999994</v>
      </c>
      <c r="BI24" s="43">
        <f t="shared" si="10"/>
        <v>9397.9985634999994</v>
      </c>
      <c r="BJ24" s="43">
        <f t="shared" si="10"/>
        <v>9397.9985634999994</v>
      </c>
      <c r="BK24" s="43">
        <f t="shared" si="10"/>
        <v>9397.9985634999994</v>
      </c>
      <c r="BL24" s="44">
        <f t="shared" si="10"/>
        <v>9397.9985634999994</v>
      </c>
    </row>
    <row r="25" spans="2:64" s="42" customFormat="1" ht="10.199999999999999" x14ac:dyDescent="0.2">
      <c r="B25" s="5" t="s">
        <v>59</v>
      </c>
      <c r="C25" s="22"/>
      <c r="D25" s="45">
        <f>-D2</f>
        <v>-133015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</row>
    <row r="26" spans="2:64" s="42" customFormat="1" ht="10.199999999999999" x14ac:dyDescent="0.2">
      <c r="B26" s="5" t="s">
        <v>60</v>
      </c>
      <c r="C26" s="61">
        <f>SUM(D26:BL26)/SUM(D24:BL24)</f>
        <v>-4.9999999999999933E-2</v>
      </c>
      <c r="D26" s="45">
        <f>-D24*$D$6</f>
        <v>-2000</v>
      </c>
      <c r="E26" s="45">
        <f>-E24*$D$6</f>
        <v>-417.5</v>
      </c>
      <c r="F26" s="45">
        <f t="shared" ref="F26:BL26" si="11">-F24*$D$6</f>
        <v>-417.5</v>
      </c>
      <c r="G26" s="45">
        <f t="shared" si="11"/>
        <v>-417.5</v>
      </c>
      <c r="H26" s="45">
        <f t="shared" si="11"/>
        <v>-417.5</v>
      </c>
      <c r="I26" s="45">
        <f t="shared" si="11"/>
        <v>-417.5</v>
      </c>
      <c r="J26" s="45">
        <f t="shared" si="11"/>
        <v>-417.5</v>
      </c>
      <c r="K26" s="45">
        <f t="shared" si="11"/>
        <v>-417.5</v>
      </c>
      <c r="L26" s="45">
        <f t="shared" si="11"/>
        <v>-417.5</v>
      </c>
      <c r="M26" s="45">
        <f t="shared" si="11"/>
        <v>-417.5</v>
      </c>
      <c r="N26" s="45">
        <f t="shared" si="11"/>
        <v>-417.5</v>
      </c>
      <c r="O26" s="45">
        <f t="shared" si="11"/>
        <v>-417.5</v>
      </c>
      <c r="P26" s="45">
        <f t="shared" si="11"/>
        <v>-417.5</v>
      </c>
      <c r="Q26" s="45">
        <f t="shared" si="11"/>
        <v>-430.02500000000003</v>
      </c>
      <c r="R26" s="45">
        <f t="shared" si="11"/>
        <v>-430.02500000000003</v>
      </c>
      <c r="S26" s="45">
        <f t="shared" si="11"/>
        <v>-430.02500000000003</v>
      </c>
      <c r="T26" s="45">
        <f t="shared" si="11"/>
        <v>-430.02500000000003</v>
      </c>
      <c r="U26" s="45">
        <f t="shared" si="11"/>
        <v>-430.02500000000003</v>
      </c>
      <c r="V26" s="45">
        <f t="shared" si="11"/>
        <v>-430.02500000000003</v>
      </c>
      <c r="W26" s="45">
        <f t="shared" si="11"/>
        <v>-430.02500000000003</v>
      </c>
      <c r="X26" s="45">
        <f t="shared" si="11"/>
        <v>-430.02500000000003</v>
      </c>
      <c r="Y26" s="45">
        <f t="shared" si="11"/>
        <v>-430.02500000000003</v>
      </c>
      <c r="Z26" s="45">
        <f t="shared" si="11"/>
        <v>-430.02500000000003</v>
      </c>
      <c r="AA26" s="45">
        <f t="shared" si="11"/>
        <v>-430.02500000000003</v>
      </c>
      <c r="AB26" s="45">
        <f t="shared" si="11"/>
        <v>-430.02500000000003</v>
      </c>
      <c r="AC26" s="45">
        <f t="shared" si="11"/>
        <v>-442.92574999999999</v>
      </c>
      <c r="AD26" s="45">
        <f t="shared" si="11"/>
        <v>-442.92574999999999</v>
      </c>
      <c r="AE26" s="45">
        <f t="shared" si="11"/>
        <v>-442.92574999999999</v>
      </c>
      <c r="AF26" s="45">
        <f t="shared" si="11"/>
        <v>-442.92574999999999</v>
      </c>
      <c r="AG26" s="45">
        <f t="shared" si="11"/>
        <v>-442.92574999999999</v>
      </c>
      <c r="AH26" s="45">
        <f t="shared" si="11"/>
        <v>-442.92574999999999</v>
      </c>
      <c r="AI26" s="45">
        <f t="shared" si="11"/>
        <v>-442.92574999999999</v>
      </c>
      <c r="AJ26" s="45">
        <f t="shared" si="11"/>
        <v>-442.92574999999999</v>
      </c>
      <c r="AK26" s="45">
        <f t="shared" si="11"/>
        <v>-442.92574999999999</v>
      </c>
      <c r="AL26" s="45">
        <f t="shared" si="11"/>
        <v>-442.92574999999999</v>
      </c>
      <c r="AM26" s="45">
        <f t="shared" si="11"/>
        <v>-442.92574999999999</v>
      </c>
      <c r="AN26" s="45">
        <f t="shared" si="11"/>
        <v>-442.92574999999999</v>
      </c>
      <c r="AO26" s="45">
        <f t="shared" si="11"/>
        <v>-456.21352250000001</v>
      </c>
      <c r="AP26" s="45">
        <f t="shared" si="11"/>
        <v>-456.21352250000001</v>
      </c>
      <c r="AQ26" s="45">
        <f t="shared" si="11"/>
        <v>-456.21352250000001</v>
      </c>
      <c r="AR26" s="45">
        <f t="shared" si="11"/>
        <v>-456.21352250000001</v>
      </c>
      <c r="AS26" s="45">
        <f t="shared" si="11"/>
        <v>-456.21352250000001</v>
      </c>
      <c r="AT26" s="45">
        <f t="shared" si="11"/>
        <v>-456.21352250000001</v>
      </c>
      <c r="AU26" s="45">
        <f t="shared" si="11"/>
        <v>-456.21352250000001</v>
      </c>
      <c r="AV26" s="45">
        <f t="shared" si="11"/>
        <v>-456.21352250000001</v>
      </c>
      <c r="AW26" s="45">
        <f t="shared" si="11"/>
        <v>-456.21352250000001</v>
      </c>
      <c r="AX26" s="45">
        <f t="shared" si="11"/>
        <v>-456.21352250000001</v>
      </c>
      <c r="AY26" s="45">
        <f t="shared" si="11"/>
        <v>-456.21352250000001</v>
      </c>
      <c r="AZ26" s="45">
        <f t="shared" si="11"/>
        <v>-456.21352250000001</v>
      </c>
      <c r="BA26" s="45">
        <f t="shared" si="11"/>
        <v>-469.89992817500001</v>
      </c>
      <c r="BB26" s="45">
        <f t="shared" si="11"/>
        <v>-469.89992817500001</v>
      </c>
      <c r="BC26" s="45">
        <f t="shared" si="11"/>
        <v>-469.89992817500001</v>
      </c>
      <c r="BD26" s="45">
        <f t="shared" si="11"/>
        <v>-469.89992817500001</v>
      </c>
      <c r="BE26" s="45">
        <f t="shared" si="11"/>
        <v>-469.89992817500001</v>
      </c>
      <c r="BF26" s="45">
        <f t="shared" si="11"/>
        <v>-469.89992817500001</v>
      </c>
      <c r="BG26" s="45">
        <f t="shared" si="11"/>
        <v>-469.89992817500001</v>
      </c>
      <c r="BH26" s="45">
        <f t="shared" si="11"/>
        <v>-469.89992817500001</v>
      </c>
      <c r="BI26" s="45">
        <f t="shared" si="11"/>
        <v>-469.89992817500001</v>
      </c>
      <c r="BJ26" s="45">
        <f t="shared" si="11"/>
        <v>-469.89992817500001</v>
      </c>
      <c r="BK26" s="45">
        <f t="shared" si="11"/>
        <v>-469.89992817500001</v>
      </c>
      <c r="BL26" s="46">
        <f t="shared" si="11"/>
        <v>-469.89992817500001</v>
      </c>
    </row>
    <row r="27" spans="2:64" s="42" customFormat="1" ht="10.199999999999999" x14ac:dyDescent="0.2">
      <c r="B27" s="12" t="s">
        <v>61</v>
      </c>
      <c r="C27" s="61">
        <f>SUM(D27:BL27)/SUM(D24:BL24)</f>
        <v>-7.9999999999999988E-2</v>
      </c>
      <c r="D27" s="45">
        <f>-D24*$D$5</f>
        <v>-3200</v>
      </c>
      <c r="E27" s="45">
        <f>-E24*$D$5</f>
        <v>-668</v>
      </c>
      <c r="F27" s="45">
        <f t="shared" ref="F27:BL27" si="12">-F24*$D$5</f>
        <v>-668</v>
      </c>
      <c r="G27" s="45">
        <f t="shared" si="12"/>
        <v>-668</v>
      </c>
      <c r="H27" s="45">
        <f t="shared" si="12"/>
        <v>-668</v>
      </c>
      <c r="I27" s="45">
        <f t="shared" si="12"/>
        <v>-668</v>
      </c>
      <c r="J27" s="45">
        <f t="shared" si="12"/>
        <v>-668</v>
      </c>
      <c r="K27" s="45">
        <f t="shared" si="12"/>
        <v>-668</v>
      </c>
      <c r="L27" s="45">
        <f t="shared" si="12"/>
        <v>-668</v>
      </c>
      <c r="M27" s="45">
        <f t="shared" si="12"/>
        <v>-668</v>
      </c>
      <c r="N27" s="45">
        <f t="shared" si="12"/>
        <v>-668</v>
      </c>
      <c r="O27" s="45">
        <f t="shared" si="12"/>
        <v>-668</v>
      </c>
      <c r="P27" s="45">
        <f t="shared" si="12"/>
        <v>-668</v>
      </c>
      <c r="Q27" s="45">
        <f t="shared" si="12"/>
        <v>-688.04</v>
      </c>
      <c r="R27" s="45">
        <f t="shared" si="12"/>
        <v>-688.04</v>
      </c>
      <c r="S27" s="45">
        <f t="shared" si="12"/>
        <v>-688.04</v>
      </c>
      <c r="T27" s="45">
        <f t="shared" si="12"/>
        <v>-688.04</v>
      </c>
      <c r="U27" s="45">
        <f t="shared" si="12"/>
        <v>-688.04</v>
      </c>
      <c r="V27" s="45">
        <f t="shared" si="12"/>
        <v>-688.04</v>
      </c>
      <c r="W27" s="45">
        <f t="shared" si="12"/>
        <v>-688.04</v>
      </c>
      <c r="X27" s="45">
        <f t="shared" si="12"/>
        <v>-688.04</v>
      </c>
      <c r="Y27" s="45">
        <f t="shared" si="12"/>
        <v>-688.04</v>
      </c>
      <c r="Z27" s="45">
        <f t="shared" si="12"/>
        <v>-688.04</v>
      </c>
      <c r="AA27" s="45">
        <f t="shared" si="12"/>
        <v>-688.04</v>
      </c>
      <c r="AB27" s="45">
        <f t="shared" si="12"/>
        <v>-688.04</v>
      </c>
      <c r="AC27" s="45">
        <f t="shared" si="12"/>
        <v>-708.68119999999999</v>
      </c>
      <c r="AD27" s="45">
        <f t="shared" si="12"/>
        <v>-708.68119999999999</v>
      </c>
      <c r="AE27" s="45">
        <f t="shared" si="12"/>
        <v>-708.68119999999999</v>
      </c>
      <c r="AF27" s="45">
        <f t="shared" si="12"/>
        <v>-708.68119999999999</v>
      </c>
      <c r="AG27" s="45">
        <f t="shared" si="12"/>
        <v>-708.68119999999999</v>
      </c>
      <c r="AH27" s="45">
        <f t="shared" si="12"/>
        <v>-708.68119999999999</v>
      </c>
      <c r="AI27" s="45">
        <f t="shared" si="12"/>
        <v>-708.68119999999999</v>
      </c>
      <c r="AJ27" s="45">
        <f t="shared" si="12"/>
        <v>-708.68119999999999</v>
      </c>
      <c r="AK27" s="45">
        <f t="shared" si="12"/>
        <v>-708.68119999999999</v>
      </c>
      <c r="AL27" s="45">
        <f t="shared" si="12"/>
        <v>-708.68119999999999</v>
      </c>
      <c r="AM27" s="45">
        <f t="shared" si="12"/>
        <v>-708.68119999999999</v>
      </c>
      <c r="AN27" s="45">
        <f t="shared" si="12"/>
        <v>-708.68119999999999</v>
      </c>
      <c r="AO27" s="45">
        <f t="shared" si="12"/>
        <v>-729.94163600000002</v>
      </c>
      <c r="AP27" s="45">
        <f t="shared" si="12"/>
        <v>-729.94163600000002</v>
      </c>
      <c r="AQ27" s="45">
        <f t="shared" si="12"/>
        <v>-729.94163600000002</v>
      </c>
      <c r="AR27" s="45">
        <f t="shared" si="12"/>
        <v>-729.94163600000002</v>
      </c>
      <c r="AS27" s="45">
        <f t="shared" si="12"/>
        <v>-729.94163600000002</v>
      </c>
      <c r="AT27" s="45">
        <f t="shared" si="12"/>
        <v>-729.94163600000002</v>
      </c>
      <c r="AU27" s="45">
        <f t="shared" si="12"/>
        <v>-729.94163600000002</v>
      </c>
      <c r="AV27" s="45">
        <f t="shared" si="12"/>
        <v>-729.94163600000002</v>
      </c>
      <c r="AW27" s="45">
        <f t="shared" si="12"/>
        <v>-729.94163600000002</v>
      </c>
      <c r="AX27" s="45">
        <f t="shared" si="12"/>
        <v>-729.94163600000002</v>
      </c>
      <c r="AY27" s="45">
        <f t="shared" si="12"/>
        <v>-729.94163600000002</v>
      </c>
      <c r="AZ27" s="45">
        <f t="shared" si="12"/>
        <v>-729.94163600000002</v>
      </c>
      <c r="BA27" s="45">
        <f t="shared" si="12"/>
        <v>-751.83988507999993</v>
      </c>
      <c r="BB27" s="45">
        <f t="shared" si="12"/>
        <v>-751.83988507999993</v>
      </c>
      <c r="BC27" s="45">
        <f t="shared" si="12"/>
        <v>-751.83988507999993</v>
      </c>
      <c r="BD27" s="45">
        <f t="shared" si="12"/>
        <v>-751.83988507999993</v>
      </c>
      <c r="BE27" s="45">
        <f t="shared" si="12"/>
        <v>-751.83988507999993</v>
      </c>
      <c r="BF27" s="45">
        <f t="shared" si="12"/>
        <v>-751.83988507999993</v>
      </c>
      <c r="BG27" s="45">
        <f t="shared" si="12"/>
        <v>-751.83988507999993</v>
      </c>
      <c r="BH27" s="45">
        <f t="shared" si="12"/>
        <v>-751.83988507999993</v>
      </c>
      <c r="BI27" s="45">
        <f t="shared" si="12"/>
        <v>-751.83988507999993</v>
      </c>
      <c r="BJ27" s="45">
        <f t="shared" si="12"/>
        <v>-751.83988507999993</v>
      </c>
      <c r="BK27" s="45">
        <f t="shared" si="12"/>
        <v>-751.83988507999993</v>
      </c>
      <c r="BL27" s="46">
        <f t="shared" si="12"/>
        <v>-751.83988507999993</v>
      </c>
    </row>
    <row r="28" spans="2:64" s="42" customFormat="1" ht="10.8" thickBot="1" x14ac:dyDescent="0.25">
      <c r="B28" s="5" t="s">
        <v>62</v>
      </c>
      <c r="C28" s="52"/>
      <c r="D28" s="47">
        <f t="shared" ref="D28:AI28" si="13">SUM(D24:D27)</f>
        <v>-98215</v>
      </c>
      <c r="E28" s="47">
        <f t="shared" si="13"/>
        <v>7264.5</v>
      </c>
      <c r="F28" s="47">
        <f t="shared" si="13"/>
        <v>7264.5</v>
      </c>
      <c r="G28" s="47">
        <f t="shared" si="13"/>
        <v>7264.5</v>
      </c>
      <c r="H28" s="47">
        <f t="shared" si="13"/>
        <v>7264.5</v>
      </c>
      <c r="I28" s="47">
        <f t="shared" si="13"/>
        <v>7264.5</v>
      </c>
      <c r="J28" s="47">
        <f t="shared" si="13"/>
        <v>7264.5</v>
      </c>
      <c r="K28" s="47">
        <f t="shared" si="13"/>
        <v>7264.5</v>
      </c>
      <c r="L28" s="47">
        <f t="shared" si="13"/>
        <v>7264.5</v>
      </c>
      <c r="M28" s="47">
        <f t="shared" si="13"/>
        <v>7264.5</v>
      </c>
      <c r="N28" s="47">
        <f t="shared" si="13"/>
        <v>7264.5</v>
      </c>
      <c r="O28" s="47">
        <f t="shared" si="13"/>
        <v>7264.5</v>
      </c>
      <c r="P28" s="47">
        <f t="shared" si="13"/>
        <v>7264.5</v>
      </c>
      <c r="Q28" s="47">
        <f t="shared" si="13"/>
        <v>7482.4350000000004</v>
      </c>
      <c r="R28" s="47">
        <f t="shared" si="13"/>
        <v>7482.4350000000004</v>
      </c>
      <c r="S28" s="47">
        <f t="shared" si="13"/>
        <v>7482.4350000000004</v>
      </c>
      <c r="T28" s="47">
        <f t="shared" si="13"/>
        <v>7482.4350000000004</v>
      </c>
      <c r="U28" s="47">
        <f t="shared" si="13"/>
        <v>7482.4350000000004</v>
      </c>
      <c r="V28" s="47">
        <f t="shared" si="13"/>
        <v>7482.4350000000004</v>
      </c>
      <c r="W28" s="47">
        <f t="shared" si="13"/>
        <v>7482.4350000000004</v>
      </c>
      <c r="X28" s="47">
        <f t="shared" si="13"/>
        <v>7482.4350000000004</v>
      </c>
      <c r="Y28" s="47">
        <f t="shared" si="13"/>
        <v>7482.4350000000004</v>
      </c>
      <c r="Z28" s="47">
        <f t="shared" si="13"/>
        <v>7482.4350000000004</v>
      </c>
      <c r="AA28" s="47">
        <f t="shared" si="13"/>
        <v>7482.4350000000004</v>
      </c>
      <c r="AB28" s="47">
        <f t="shared" si="13"/>
        <v>7482.4350000000004</v>
      </c>
      <c r="AC28" s="47">
        <f t="shared" si="13"/>
        <v>7706.9080499999991</v>
      </c>
      <c r="AD28" s="47">
        <f t="shared" si="13"/>
        <v>7706.9080499999991</v>
      </c>
      <c r="AE28" s="47">
        <f t="shared" si="13"/>
        <v>7706.9080499999991</v>
      </c>
      <c r="AF28" s="47">
        <f t="shared" si="13"/>
        <v>7706.9080499999991</v>
      </c>
      <c r="AG28" s="47">
        <f t="shared" si="13"/>
        <v>7706.9080499999991</v>
      </c>
      <c r="AH28" s="47">
        <f t="shared" si="13"/>
        <v>7706.9080499999991</v>
      </c>
      <c r="AI28" s="47">
        <f t="shared" si="13"/>
        <v>7706.9080499999991</v>
      </c>
      <c r="AJ28" s="47">
        <f t="shared" ref="AJ28:BL28" si="14">SUM(AJ24:AJ27)</f>
        <v>7706.9080499999991</v>
      </c>
      <c r="AK28" s="47">
        <f t="shared" si="14"/>
        <v>7706.9080499999991</v>
      </c>
      <c r="AL28" s="47">
        <f t="shared" si="14"/>
        <v>7706.9080499999991</v>
      </c>
      <c r="AM28" s="47">
        <f t="shared" si="14"/>
        <v>7706.9080499999991</v>
      </c>
      <c r="AN28" s="47">
        <f t="shared" si="14"/>
        <v>7706.9080499999991</v>
      </c>
      <c r="AO28" s="47">
        <f t="shared" si="14"/>
        <v>7938.1152915000002</v>
      </c>
      <c r="AP28" s="47">
        <f t="shared" si="14"/>
        <v>7938.1152915000002</v>
      </c>
      <c r="AQ28" s="47">
        <f t="shared" si="14"/>
        <v>7938.1152915000002</v>
      </c>
      <c r="AR28" s="47">
        <f t="shared" si="14"/>
        <v>7938.1152915000002</v>
      </c>
      <c r="AS28" s="47">
        <f t="shared" si="14"/>
        <v>7938.1152915000002</v>
      </c>
      <c r="AT28" s="47">
        <f t="shared" si="14"/>
        <v>7938.1152915000002</v>
      </c>
      <c r="AU28" s="47">
        <f t="shared" si="14"/>
        <v>7938.1152915000002</v>
      </c>
      <c r="AV28" s="47">
        <f t="shared" si="14"/>
        <v>7938.1152915000002</v>
      </c>
      <c r="AW28" s="47">
        <f t="shared" si="14"/>
        <v>7938.1152915000002</v>
      </c>
      <c r="AX28" s="47">
        <f t="shared" si="14"/>
        <v>7938.1152915000002</v>
      </c>
      <c r="AY28" s="47">
        <f t="shared" si="14"/>
        <v>7938.1152915000002</v>
      </c>
      <c r="AZ28" s="47">
        <f t="shared" si="14"/>
        <v>7938.1152915000002</v>
      </c>
      <c r="BA28" s="47">
        <f t="shared" si="14"/>
        <v>8176.2587502449987</v>
      </c>
      <c r="BB28" s="47">
        <f t="shared" si="14"/>
        <v>8176.2587502449987</v>
      </c>
      <c r="BC28" s="47">
        <f t="shared" si="14"/>
        <v>8176.2587502449987</v>
      </c>
      <c r="BD28" s="47">
        <f t="shared" si="14"/>
        <v>8176.2587502449987</v>
      </c>
      <c r="BE28" s="47">
        <f t="shared" si="14"/>
        <v>8176.2587502449987</v>
      </c>
      <c r="BF28" s="47">
        <f t="shared" si="14"/>
        <v>8176.2587502449987</v>
      </c>
      <c r="BG28" s="47">
        <f t="shared" si="14"/>
        <v>8176.2587502449987</v>
      </c>
      <c r="BH28" s="47">
        <f t="shared" si="14"/>
        <v>8176.2587502449987</v>
      </c>
      <c r="BI28" s="47">
        <f t="shared" si="14"/>
        <v>8176.2587502449987</v>
      </c>
      <c r="BJ28" s="47">
        <f t="shared" si="14"/>
        <v>8176.2587502449987</v>
      </c>
      <c r="BK28" s="47">
        <f t="shared" si="14"/>
        <v>8176.2587502449987</v>
      </c>
      <c r="BL28" s="48">
        <f t="shared" si="14"/>
        <v>8176.2587502449987</v>
      </c>
    </row>
  </sheetData>
  <hyperlinks>
    <hyperlink ref="B21" r:id="rId1" display="Impostos"/>
    <hyperlink ref="B27" r:id="rId2" display="Imposto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K28"/>
  <sheetViews>
    <sheetView showGridLines="0" zoomScale="120" zoomScaleNormal="120" workbookViewId="0">
      <selection activeCell="C44" sqref="C44"/>
    </sheetView>
  </sheetViews>
  <sheetFormatPr defaultColWidth="9.109375" defaultRowHeight="14.4" x14ac:dyDescent="0.3"/>
  <cols>
    <col min="1" max="1" width="9.109375" style="36"/>
    <col min="2" max="2" width="20.44140625" style="36" customWidth="1"/>
    <col min="3" max="3" width="13.44140625" style="36" customWidth="1"/>
    <col min="4" max="6" width="11.5546875" style="36" customWidth="1"/>
    <col min="7" max="16384" width="9.109375" style="36"/>
  </cols>
  <sheetData>
    <row r="1" spans="2:63" ht="15" thickBot="1" x14ac:dyDescent="0.35">
      <c r="B1" s="70" t="s">
        <v>51</v>
      </c>
      <c r="C1" s="71" t="s">
        <v>23</v>
      </c>
      <c r="D1" s="71" t="s">
        <v>40</v>
      </c>
    </row>
    <row r="2" spans="2:63" x14ac:dyDescent="0.3">
      <c r="B2" s="20" t="s">
        <v>19</v>
      </c>
      <c r="C2" s="38">
        <v>53650</v>
      </c>
      <c r="D2" s="38">
        <v>53650</v>
      </c>
    </row>
    <row r="3" spans="2:63" x14ac:dyDescent="0.3">
      <c r="B3" s="20" t="s">
        <v>17</v>
      </c>
      <c r="C3" s="38">
        <v>16084</v>
      </c>
      <c r="D3" s="38">
        <v>16084</v>
      </c>
    </row>
    <row r="4" spans="2:63" x14ac:dyDescent="0.3">
      <c r="B4" s="20" t="s">
        <v>20</v>
      </c>
      <c r="C4" s="152">
        <v>2859</v>
      </c>
      <c r="D4" s="152">
        <v>2859</v>
      </c>
    </row>
    <row r="5" spans="2:63" x14ac:dyDescent="0.3">
      <c r="B5" s="20" t="s">
        <v>5</v>
      </c>
      <c r="C5" s="154">
        <v>0.08</v>
      </c>
      <c r="D5" s="154">
        <v>0.08</v>
      </c>
    </row>
    <row r="6" spans="2:63" x14ac:dyDescent="0.3">
      <c r="B6" s="20" t="s">
        <v>18</v>
      </c>
      <c r="C6" s="154">
        <v>0.05</v>
      </c>
      <c r="D6" s="154">
        <v>0.05</v>
      </c>
    </row>
    <row r="7" spans="2:63" x14ac:dyDescent="0.3">
      <c r="B7" s="20" t="s">
        <v>9</v>
      </c>
      <c r="C7" s="157">
        <v>0.08</v>
      </c>
      <c r="D7" s="157">
        <f>C7</f>
        <v>0.08</v>
      </c>
    </row>
    <row r="8" spans="2:63" x14ac:dyDescent="0.3">
      <c r="B8" s="20" t="s">
        <v>0</v>
      </c>
      <c r="C8" s="158">
        <v>0.03</v>
      </c>
      <c r="D8" s="158">
        <v>0.03</v>
      </c>
    </row>
    <row r="9" spans="2:63" x14ac:dyDescent="0.3">
      <c r="B9" s="20" t="s">
        <v>14</v>
      </c>
      <c r="C9" s="16">
        <f>SUM(C18:BK18)</f>
        <v>198229.83136948021</v>
      </c>
      <c r="D9" s="16">
        <f>SUM(C24:BK24)</f>
        <v>198229.83136948021</v>
      </c>
    </row>
    <row r="10" spans="2:63" x14ac:dyDescent="0.3">
      <c r="B10" s="20" t="s">
        <v>77</v>
      </c>
      <c r="C10" s="31">
        <f>SUM(C22:BK22)/SUM(C18:BK18)</f>
        <v>0.59935455965756246</v>
      </c>
      <c r="D10" s="31">
        <f>SUM(C28:BJ28)/SUM(C24:BJ24)</f>
        <v>0.59488872716885033</v>
      </c>
    </row>
    <row r="11" spans="2:63" x14ac:dyDescent="0.3">
      <c r="B11" s="20" t="s">
        <v>11</v>
      </c>
      <c r="C11" s="46">
        <f>SUM(C22:BK22)</f>
        <v>118809.95329144767</v>
      </c>
      <c r="D11" s="46">
        <f>SUM(C28:BK28)</f>
        <v>118809.95329144767</v>
      </c>
    </row>
    <row r="12" spans="2:63" x14ac:dyDescent="0.3">
      <c r="B12" s="20" t="s">
        <v>12</v>
      </c>
      <c r="C12" s="46">
        <f>NPV((1+D6)^(1/12)-1,'Food Supliers'!C22:BK22)</f>
        <v>99864.77625672362</v>
      </c>
      <c r="D12" s="46">
        <f>NPV((1+D6)^(1/12)-1,'Food Supliers'!C28:BK28)</f>
        <v>99864.77625672362</v>
      </c>
    </row>
    <row r="13" spans="2:63" ht="15" thickBot="1" x14ac:dyDescent="0.35">
      <c r="B13" s="21" t="s">
        <v>74</v>
      </c>
      <c r="C13" s="57">
        <f>IRR(C22:BK22)</f>
        <v>6.2566566266835544E-2</v>
      </c>
      <c r="D13" s="57">
        <f>IRR(C28:BK28)</f>
        <v>6.2566566266835544E-2</v>
      </c>
    </row>
    <row r="16" spans="2:63" ht="15" customHeight="1" thickBot="1" x14ac:dyDescent="0.35">
      <c r="B16" s="42"/>
      <c r="C16" s="42"/>
      <c r="D16" s="15">
        <v>1</v>
      </c>
      <c r="E16" s="15">
        <f>D16+1</f>
        <v>2</v>
      </c>
      <c r="F16" s="15">
        <f>E16+1</f>
        <v>3</v>
      </c>
      <c r="G16" s="15">
        <f t="shared" ref="G16:BK16" si="0">F16+1</f>
        <v>4</v>
      </c>
      <c r="H16" s="15">
        <f t="shared" si="0"/>
        <v>5</v>
      </c>
      <c r="I16" s="15">
        <f t="shared" si="0"/>
        <v>6</v>
      </c>
      <c r="J16" s="15">
        <f t="shared" si="0"/>
        <v>7</v>
      </c>
      <c r="K16" s="15">
        <f t="shared" si="0"/>
        <v>8</v>
      </c>
      <c r="L16" s="15">
        <f t="shared" si="0"/>
        <v>9</v>
      </c>
      <c r="M16" s="15">
        <f t="shared" si="0"/>
        <v>10</v>
      </c>
      <c r="N16" s="15">
        <f t="shared" si="0"/>
        <v>11</v>
      </c>
      <c r="O16" s="15">
        <f t="shared" si="0"/>
        <v>12</v>
      </c>
      <c r="P16" s="15">
        <f t="shared" si="0"/>
        <v>13</v>
      </c>
      <c r="Q16" s="15">
        <f t="shared" si="0"/>
        <v>14</v>
      </c>
      <c r="R16" s="15">
        <f t="shared" si="0"/>
        <v>15</v>
      </c>
      <c r="S16" s="15">
        <f t="shared" si="0"/>
        <v>16</v>
      </c>
      <c r="T16" s="15">
        <f t="shared" si="0"/>
        <v>17</v>
      </c>
      <c r="U16" s="15">
        <f t="shared" si="0"/>
        <v>18</v>
      </c>
      <c r="V16" s="15">
        <f t="shared" si="0"/>
        <v>19</v>
      </c>
      <c r="W16" s="15">
        <f t="shared" si="0"/>
        <v>20</v>
      </c>
      <c r="X16" s="15">
        <f t="shared" si="0"/>
        <v>21</v>
      </c>
      <c r="Y16" s="15">
        <f t="shared" si="0"/>
        <v>22</v>
      </c>
      <c r="Z16" s="15">
        <f t="shared" si="0"/>
        <v>23</v>
      </c>
      <c r="AA16" s="15">
        <f t="shared" si="0"/>
        <v>24</v>
      </c>
      <c r="AB16" s="15">
        <f t="shared" si="0"/>
        <v>25</v>
      </c>
      <c r="AC16" s="15">
        <f t="shared" si="0"/>
        <v>26</v>
      </c>
      <c r="AD16" s="15">
        <f t="shared" si="0"/>
        <v>27</v>
      </c>
      <c r="AE16" s="15">
        <f t="shared" si="0"/>
        <v>28</v>
      </c>
      <c r="AF16" s="15">
        <f t="shared" si="0"/>
        <v>29</v>
      </c>
      <c r="AG16" s="15">
        <f t="shared" si="0"/>
        <v>30</v>
      </c>
      <c r="AH16" s="15">
        <f t="shared" si="0"/>
        <v>31</v>
      </c>
      <c r="AI16" s="15">
        <f t="shared" si="0"/>
        <v>32</v>
      </c>
      <c r="AJ16" s="15">
        <f t="shared" si="0"/>
        <v>33</v>
      </c>
      <c r="AK16" s="15">
        <f t="shared" si="0"/>
        <v>34</v>
      </c>
      <c r="AL16" s="15">
        <f t="shared" si="0"/>
        <v>35</v>
      </c>
      <c r="AM16" s="15">
        <f t="shared" si="0"/>
        <v>36</v>
      </c>
      <c r="AN16" s="15">
        <f t="shared" si="0"/>
        <v>37</v>
      </c>
      <c r="AO16" s="15">
        <f t="shared" si="0"/>
        <v>38</v>
      </c>
      <c r="AP16" s="15">
        <f t="shared" si="0"/>
        <v>39</v>
      </c>
      <c r="AQ16" s="15">
        <f t="shared" si="0"/>
        <v>40</v>
      </c>
      <c r="AR16" s="15">
        <f t="shared" si="0"/>
        <v>41</v>
      </c>
      <c r="AS16" s="15">
        <f t="shared" si="0"/>
        <v>42</v>
      </c>
      <c r="AT16" s="15">
        <f t="shared" si="0"/>
        <v>43</v>
      </c>
      <c r="AU16" s="15">
        <f t="shared" si="0"/>
        <v>44</v>
      </c>
      <c r="AV16" s="15">
        <f t="shared" si="0"/>
        <v>45</v>
      </c>
      <c r="AW16" s="15">
        <f t="shared" si="0"/>
        <v>46</v>
      </c>
      <c r="AX16" s="15">
        <f t="shared" si="0"/>
        <v>47</v>
      </c>
      <c r="AY16" s="15">
        <f t="shared" si="0"/>
        <v>48</v>
      </c>
      <c r="AZ16" s="15">
        <f t="shared" si="0"/>
        <v>49</v>
      </c>
      <c r="BA16" s="15">
        <f t="shared" si="0"/>
        <v>50</v>
      </c>
      <c r="BB16" s="15">
        <f t="shared" si="0"/>
        <v>51</v>
      </c>
      <c r="BC16" s="15">
        <f t="shared" si="0"/>
        <v>52</v>
      </c>
      <c r="BD16" s="15">
        <f t="shared" si="0"/>
        <v>53</v>
      </c>
      <c r="BE16" s="15">
        <f t="shared" si="0"/>
        <v>54</v>
      </c>
      <c r="BF16" s="15">
        <f t="shared" si="0"/>
        <v>55</v>
      </c>
      <c r="BG16" s="15">
        <f t="shared" si="0"/>
        <v>56</v>
      </c>
      <c r="BH16" s="15">
        <f t="shared" si="0"/>
        <v>57</v>
      </c>
      <c r="BI16" s="15">
        <f t="shared" si="0"/>
        <v>58</v>
      </c>
      <c r="BJ16" s="15">
        <f t="shared" si="0"/>
        <v>59</v>
      </c>
      <c r="BK16" s="15">
        <f t="shared" si="0"/>
        <v>60</v>
      </c>
    </row>
    <row r="17" spans="2:63" s="42" customFormat="1" ht="10.8" thickBot="1" x14ac:dyDescent="0.35">
      <c r="B17" s="69" t="s">
        <v>24</v>
      </c>
      <c r="C17" s="67" t="s">
        <v>63</v>
      </c>
      <c r="D17" s="67">
        <f>'Technos Watches - TH'!E17</f>
        <v>43831</v>
      </c>
      <c r="E17" s="67" t="e">
        <f>'Technos Watches - TH'!F17</f>
        <v>#REF!</v>
      </c>
      <c r="F17" s="67" t="e">
        <f>'Technos Watches - TH'!G17</f>
        <v>#REF!</v>
      </c>
      <c r="G17" s="67" t="e">
        <f>'Technos Watches - TH'!H17</f>
        <v>#REF!</v>
      </c>
      <c r="H17" s="67" t="e">
        <f>'Technos Watches - TH'!I17</f>
        <v>#REF!</v>
      </c>
      <c r="I17" s="67" t="e">
        <f>'Technos Watches - TH'!J17</f>
        <v>#REF!</v>
      </c>
      <c r="J17" s="67" t="e">
        <f>'Technos Watches - TH'!K17</f>
        <v>#REF!</v>
      </c>
      <c r="K17" s="67" t="e">
        <f>'Technos Watches - TH'!L17</f>
        <v>#REF!</v>
      </c>
      <c r="L17" s="67" t="e">
        <f>'Technos Watches - TH'!M17</f>
        <v>#REF!</v>
      </c>
      <c r="M17" s="67" t="e">
        <f>'Technos Watches - TH'!N17</f>
        <v>#REF!</v>
      </c>
      <c r="N17" s="67" t="e">
        <f>'Technos Watches - TH'!O17</f>
        <v>#REF!</v>
      </c>
      <c r="O17" s="67" t="e">
        <f>'Technos Watches - TH'!P17</f>
        <v>#REF!</v>
      </c>
      <c r="P17" s="67" t="e">
        <f>'Technos Watches - TH'!Q17</f>
        <v>#REF!</v>
      </c>
      <c r="Q17" s="67" t="e">
        <f>'Technos Watches - TH'!R17</f>
        <v>#REF!</v>
      </c>
      <c r="R17" s="67" t="e">
        <f>'Technos Watches - TH'!S17</f>
        <v>#REF!</v>
      </c>
      <c r="S17" s="67" t="e">
        <f>'Technos Watches - TH'!T17</f>
        <v>#REF!</v>
      </c>
      <c r="T17" s="67" t="e">
        <f>'Technos Watches - TH'!U17</f>
        <v>#REF!</v>
      </c>
      <c r="U17" s="67" t="e">
        <f>'Technos Watches - TH'!V17</f>
        <v>#REF!</v>
      </c>
      <c r="V17" s="67" t="e">
        <f>'Technos Watches - TH'!W17</f>
        <v>#REF!</v>
      </c>
      <c r="W17" s="67" t="e">
        <f>'Technos Watches - TH'!X17</f>
        <v>#REF!</v>
      </c>
      <c r="X17" s="67" t="e">
        <f>'Technos Watches - TH'!Y17</f>
        <v>#REF!</v>
      </c>
      <c r="Y17" s="67" t="e">
        <f>'Technos Watches - TH'!Z17</f>
        <v>#REF!</v>
      </c>
      <c r="Z17" s="67" t="e">
        <f>'Technos Watches - TH'!AA17</f>
        <v>#REF!</v>
      </c>
      <c r="AA17" s="67" t="e">
        <f>'Technos Watches - TH'!AB17</f>
        <v>#REF!</v>
      </c>
      <c r="AB17" s="67" t="e">
        <f>'Technos Watches - TH'!AC17</f>
        <v>#REF!</v>
      </c>
      <c r="AC17" s="67" t="e">
        <f>'Technos Watches - TH'!AD17</f>
        <v>#REF!</v>
      </c>
      <c r="AD17" s="67" t="e">
        <f>'Technos Watches - TH'!AE17</f>
        <v>#REF!</v>
      </c>
      <c r="AE17" s="67" t="e">
        <f>'Technos Watches - TH'!AF17</f>
        <v>#REF!</v>
      </c>
      <c r="AF17" s="67" t="e">
        <f>'Technos Watches - TH'!AG17</f>
        <v>#REF!</v>
      </c>
      <c r="AG17" s="67" t="e">
        <f>'Technos Watches - TH'!AH17</f>
        <v>#REF!</v>
      </c>
      <c r="AH17" s="67" t="e">
        <f>'Technos Watches - TH'!AI17</f>
        <v>#REF!</v>
      </c>
      <c r="AI17" s="67" t="e">
        <f>'Technos Watches - TH'!AJ17</f>
        <v>#REF!</v>
      </c>
      <c r="AJ17" s="67" t="e">
        <f>'Technos Watches - TH'!AK17</f>
        <v>#REF!</v>
      </c>
      <c r="AK17" s="67" t="e">
        <f>'Technos Watches - TH'!AL17</f>
        <v>#REF!</v>
      </c>
      <c r="AL17" s="67" t="e">
        <f>'Technos Watches - TH'!AM17</f>
        <v>#REF!</v>
      </c>
      <c r="AM17" s="67" t="e">
        <f>'Technos Watches - TH'!AN17</f>
        <v>#REF!</v>
      </c>
      <c r="AN17" s="67" t="e">
        <f>'Technos Watches - TH'!AO17</f>
        <v>#REF!</v>
      </c>
      <c r="AO17" s="67" t="e">
        <f>'Technos Watches - TH'!AP17</f>
        <v>#REF!</v>
      </c>
      <c r="AP17" s="67" t="e">
        <f>'Technos Watches - TH'!AQ17</f>
        <v>#REF!</v>
      </c>
      <c r="AQ17" s="67" t="e">
        <f>'Technos Watches - TH'!AR17</f>
        <v>#REF!</v>
      </c>
      <c r="AR17" s="67" t="e">
        <f>'Technos Watches - TH'!AS17</f>
        <v>#REF!</v>
      </c>
      <c r="AS17" s="67" t="e">
        <f>'Technos Watches - TH'!AT17</f>
        <v>#REF!</v>
      </c>
      <c r="AT17" s="67" t="e">
        <f>'Technos Watches - TH'!AU17</f>
        <v>#REF!</v>
      </c>
      <c r="AU17" s="67" t="e">
        <f>'Technos Watches - TH'!AV17</f>
        <v>#REF!</v>
      </c>
      <c r="AV17" s="67" t="e">
        <f>'Technos Watches - TH'!AW17</f>
        <v>#REF!</v>
      </c>
      <c r="AW17" s="67" t="e">
        <f>'Technos Watches - TH'!AX17</f>
        <v>#REF!</v>
      </c>
      <c r="AX17" s="67" t="e">
        <f>'Technos Watches - TH'!AY17</f>
        <v>#REF!</v>
      </c>
      <c r="AY17" s="67" t="e">
        <f>'Technos Watches - TH'!AZ17</f>
        <v>#REF!</v>
      </c>
      <c r="AZ17" s="67" t="e">
        <f>'Technos Watches - TH'!BA17</f>
        <v>#REF!</v>
      </c>
      <c r="BA17" s="67" t="e">
        <f>'Technos Watches - TH'!BB17</f>
        <v>#REF!</v>
      </c>
      <c r="BB17" s="67" t="e">
        <f>'Technos Watches - TH'!BC17</f>
        <v>#REF!</v>
      </c>
      <c r="BC17" s="67" t="e">
        <f>'Technos Watches - TH'!BD17</f>
        <v>#REF!</v>
      </c>
      <c r="BD17" s="67" t="e">
        <f>'Technos Watches - TH'!BE17</f>
        <v>#REF!</v>
      </c>
      <c r="BE17" s="67" t="e">
        <f>'Technos Watches - TH'!BF17</f>
        <v>#REF!</v>
      </c>
      <c r="BF17" s="67" t="e">
        <f>'Technos Watches - TH'!BG17</f>
        <v>#REF!</v>
      </c>
      <c r="BG17" s="67" t="e">
        <f>'Technos Watches - TH'!BH17</f>
        <v>#REF!</v>
      </c>
      <c r="BH17" s="67" t="e">
        <f>'Technos Watches - TH'!BI17</f>
        <v>#REF!</v>
      </c>
      <c r="BI17" s="67" t="e">
        <f>'Technos Watches - TH'!BJ17</f>
        <v>#REF!</v>
      </c>
      <c r="BJ17" s="67" t="e">
        <f>'Technos Watches - TH'!BK17</f>
        <v>#REF!</v>
      </c>
      <c r="BK17" s="68" t="e">
        <f>'Technos Watches - TH'!BL17</f>
        <v>#REF!</v>
      </c>
    </row>
    <row r="18" spans="2:63" s="42" customFormat="1" ht="10.199999999999999" x14ac:dyDescent="0.3">
      <c r="B18" s="63" t="s">
        <v>1</v>
      </c>
      <c r="C18" s="51">
        <f>C3</f>
        <v>16084</v>
      </c>
      <c r="D18" s="43">
        <f>C4</f>
        <v>2859</v>
      </c>
      <c r="E18" s="43">
        <f>D18</f>
        <v>2859</v>
      </c>
      <c r="F18" s="43">
        <f t="shared" ref="F18:O18" si="1">E18</f>
        <v>2859</v>
      </c>
      <c r="G18" s="43">
        <f t="shared" si="1"/>
        <v>2859</v>
      </c>
      <c r="H18" s="43">
        <f t="shared" si="1"/>
        <v>2859</v>
      </c>
      <c r="I18" s="43">
        <f t="shared" si="1"/>
        <v>2859</v>
      </c>
      <c r="J18" s="43">
        <f t="shared" si="1"/>
        <v>2859</v>
      </c>
      <c r="K18" s="43">
        <f t="shared" si="1"/>
        <v>2859</v>
      </c>
      <c r="L18" s="43">
        <f t="shared" si="1"/>
        <v>2859</v>
      </c>
      <c r="M18" s="43">
        <f t="shared" si="1"/>
        <v>2859</v>
      </c>
      <c r="N18" s="43">
        <f t="shared" si="1"/>
        <v>2859</v>
      </c>
      <c r="O18" s="43">
        <f t="shared" si="1"/>
        <v>2859</v>
      </c>
      <c r="P18" s="43">
        <f>O18*(1+$C$8)</f>
        <v>2944.77</v>
      </c>
      <c r="Q18" s="43">
        <f>P18</f>
        <v>2944.77</v>
      </c>
      <c r="R18" s="43">
        <f t="shared" ref="R18:BK18" si="2">Q18</f>
        <v>2944.77</v>
      </c>
      <c r="S18" s="43">
        <f t="shared" si="2"/>
        <v>2944.77</v>
      </c>
      <c r="T18" s="43">
        <f t="shared" si="2"/>
        <v>2944.77</v>
      </c>
      <c r="U18" s="43">
        <f t="shared" si="2"/>
        <v>2944.77</v>
      </c>
      <c r="V18" s="43">
        <f t="shared" si="2"/>
        <v>2944.77</v>
      </c>
      <c r="W18" s="43">
        <f t="shared" si="2"/>
        <v>2944.77</v>
      </c>
      <c r="X18" s="43">
        <f t="shared" si="2"/>
        <v>2944.77</v>
      </c>
      <c r="Y18" s="43">
        <f t="shared" si="2"/>
        <v>2944.77</v>
      </c>
      <c r="Z18" s="43">
        <f t="shared" si="2"/>
        <v>2944.77</v>
      </c>
      <c r="AA18" s="43">
        <f t="shared" si="2"/>
        <v>2944.77</v>
      </c>
      <c r="AB18" s="43">
        <f>AA18*(1+$C$8)</f>
        <v>3033.1131</v>
      </c>
      <c r="AC18" s="43">
        <f t="shared" si="2"/>
        <v>3033.1131</v>
      </c>
      <c r="AD18" s="43">
        <f t="shared" si="2"/>
        <v>3033.1131</v>
      </c>
      <c r="AE18" s="43">
        <f t="shared" si="2"/>
        <v>3033.1131</v>
      </c>
      <c r="AF18" s="43">
        <f t="shared" si="2"/>
        <v>3033.1131</v>
      </c>
      <c r="AG18" s="43">
        <f t="shared" si="2"/>
        <v>3033.1131</v>
      </c>
      <c r="AH18" s="43">
        <f t="shared" si="2"/>
        <v>3033.1131</v>
      </c>
      <c r="AI18" s="43">
        <f t="shared" si="2"/>
        <v>3033.1131</v>
      </c>
      <c r="AJ18" s="43">
        <f t="shared" si="2"/>
        <v>3033.1131</v>
      </c>
      <c r="AK18" s="43">
        <f t="shared" si="2"/>
        <v>3033.1131</v>
      </c>
      <c r="AL18" s="43">
        <f t="shared" si="2"/>
        <v>3033.1131</v>
      </c>
      <c r="AM18" s="43">
        <f t="shared" si="2"/>
        <v>3033.1131</v>
      </c>
      <c r="AN18" s="43">
        <f>AM18*(1+$C$8)</f>
        <v>3124.1064930000002</v>
      </c>
      <c r="AO18" s="43">
        <f t="shared" si="2"/>
        <v>3124.1064930000002</v>
      </c>
      <c r="AP18" s="43">
        <f t="shared" si="2"/>
        <v>3124.1064930000002</v>
      </c>
      <c r="AQ18" s="43">
        <f t="shared" si="2"/>
        <v>3124.1064930000002</v>
      </c>
      <c r="AR18" s="43">
        <f t="shared" si="2"/>
        <v>3124.1064930000002</v>
      </c>
      <c r="AS18" s="43">
        <f t="shared" si="2"/>
        <v>3124.1064930000002</v>
      </c>
      <c r="AT18" s="43">
        <f t="shared" si="2"/>
        <v>3124.1064930000002</v>
      </c>
      <c r="AU18" s="43">
        <f t="shared" si="2"/>
        <v>3124.1064930000002</v>
      </c>
      <c r="AV18" s="43">
        <f t="shared" si="2"/>
        <v>3124.1064930000002</v>
      </c>
      <c r="AW18" s="43">
        <f t="shared" si="2"/>
        <v>3124.1064930000002</v>
      </c>
      <c r="AX18" s="43">
        <f t="shared" si="2"/>
        <v>3124.1064930000002</v>
      </c>
      <c r="AY18" s="43">
        <f t="shared" si="2"/>
        <v>3124.1064930000002</v>
      </c>
      <c r="AZ18" s="43">
        <f>AY18*(1+$C$8)</f>
        <v>3217.8296877900002</v>
      </c>
      <c r="BA18" s="43">
        <f t="shared" si="2"/>
        <v>3217.8296877900002</v>
      </c>
      <c r="BB18" s="43">
        <f t="shared" si="2"/>
        <v>3217.8296877900002</v>
      </c>
      <c r="BC18" s="43">
        <f t="shared" si="2"/>
        <v>3217.8296877900002</v>
      </c>
      <c r="BD18" s="43">
        <f t="shared" si="2"/>
        <v>3217.8296877900002</v>
      </c>
      <c r="BE18" s="43">
        <f t="shared" si="2"/>
        <v>3217.8296877900002</v>
      </c>
      <c r="BF18" s="43">
        <f t="shared" si="2"/>
        <v>3217.8296877900002</v>
      </c>
      <c r="BG18" s="43">
        <f t="shared" si="2"/>
        <v>3217.8296877900002</v>
      </c>
      <c r="BH18" s="43">
        <f t="shared" si="2"/>
        <v>3217.8296877900002</v>
      </c>
      <c r="BI18" s="43">
        <f t="shared" si="2"/>
        <v>3217.8296877900002</v>
      </c>
      <c r="BJ18" s="43">
        <f t="shared" si="2"/>
        <v>3217.8296877900002</v>
      </c>
      <c r="BK18" s="44">
        <f t="shared" si="2"/>
        <v>3217.8296877900002</v>
      </c>
    </row>
    <row r="19" spans="2:63" s="42" customFormat="1" ht="10.199999999999999" x14ac:dyDescent="0.3">
      <c r="B19" s="64" t="s">
        <v>13</v>
      </c>
      <c r="C19" s="37">
        <f>-C2</f>
        <v>-53650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</row>
    <row r="20" spans="2:63" s="42" customFormat="1" ht="10.199999999999999" x14ac:dyDescent="0.3">
      <c r="B20" s="64" t="s">
        <v>2</v>
      </c>
      <c r="C20" s="45">
        <f>C18*-$C$6</f>
        <v>-804.2</v>
      </c>
      <c r="D20" s="45">
        <f>D18*-$C$6</f>
        <v>-142.95000000000002</v>
      </c>
      <c r="E20" s="45">
        <f t="shared" ref="E20:BK20" si="3">E18*-$C$6</f>
        <v>-142.95000000000002</v>
      </c>
      <c r="F20" s="45">
        <f t="shared" si="3"/>
        <v>-142.95000000000002</v>
      </c>
      <c r="G20" s="45">
        <f t="shared" si="3"/>
        <v>-142.95000000000002</v>
      </c>
      <c r="H20" s="45">
        <f t="shared" si="3"/>
        <v>-142.95000000000002</v>
      </c>
      <c r="I20" s="45">
        <f t="shared" si="3"/>
        <v>-142.95000000000002</v>
      </c>
      <c r="J20" s="45">
        <f t="shared" si="3"/>
        <v>-142.95000000000002</v>
      </c>
      <c r="K20" s="45">
        <f t="shared" si="3"/>
        <v>-142.95000000000002</v>
      </c>
      <c r="L20" s="45">
        <f t="shared" si="3"/>
        <v>-142.95000000000002</v>
      </c>
      <c r="M20" s="45">
        <f t="shared" si="3"/>
        <v>-142.95000000000002</v>
      </c>
      <c r="N20" s="45">
        <f t="shared" si="3"/>
        <v>-142.95000000000002</v>
      </c>
      <c r="O20" s="45">
        <f t="shared" si="3"/>
        <v>-142.95000000000002</v>
      </c>
      <c r="P20" s="45">
        <f t="shared" si="3"/>
        <v>-147.23850000000002</v>
      </c>
      <c r="Q20" s="45">
        <f t="shared" si="3"/>
        <v>-147.23850000000002</v>
      </c>
      <c r="R20" s="45">
        <f t="shared" si="3"/>
        <v>-147.23850000000002</v>
      </c>
      <c r="S20" s="45">
        <f t="shared" si="3"/>
        <v>-147.23850000000002</v>
      </c>
      <c r="T20" s="45">
        <f t="shared" si="3"/>
        <v>-147.23850000000002</v>
      </c>
      <c r="U20" s="45">
        <f t="shared" si="3"/>
        <v>-147.23850000000002</v>
      </c>
      <c r="V20" s="45">
        <f t="shared" si="3"/>
        <v>-147.23850000000002</v>
      </c>
      <c r="W20" s="45">
        <f t="shared" si="3"/>
        <v>-147.23850000000002</v>
      </c>
      <c r="X20" s="45">
        <f t="shared" si="3"/>
        <v>-147.23850000000002</v>
      </c>
      <c r="Y20" s="45">
        <f t="shared" si="3"/>
        <v>-147.23850000000002</v>
      </c>
      <c r="Z20" s="45">
        <f t="shared" si="3"/>
        <v>-147.23850000000002</v>
      </c>
      <c r="AA20" s="45">
        <f t="shared" si="3"/>
        <v>-147.23850000000002</v>
      </c>
      <c r="AB20" s="45">
        <f t="shared" si="3"/>
        <v>-151.655655</v>
      </c>
      <c r="AC20" s="45">
        <f t="shared" si="3"/>
        <v>-151.655655</v>
      </c>
      <c r="AD20" s="45">
        <f t="shared" si="3"/>
        <v>-151.655655</v>
      </c>
      <c r="AE20" s="45">
        <f t="shared" si="3"/>
        <v>-151.655655</v>
      </c>
      <c r="AF20" s="45">
        <f t="shared" si="3"/>
        <v>-151.655655</v>
      </c>
      <c r="AG20" s="45">
        <f t="shared" si="3"/>
        <v>-151.655655</v>
      </c>
      <c r="AH20" s="45">
        <f t="shared" si="3"/>
        <v>-151.655655</v>
      </c>
      <c r="AI20" s="45">
        <f t="shared" si="3"/>
        <v>-151.655655</v>
      </c>
      <c r="AJ20" s="45">
        <f t="shared" si="3"/>
        <v>-151.655655</v>
      </c>
      <c r="AK20" s="45">
        <f t="shared" si="3"/>
        <v>-151.655655</v>
      </c>
      <c r="AL20" s="45">
        <f t="shared" si="3"/>
        <v>-151.655655</v>
      </c>
      <c r="AM20" s="45">
        <f t="shared" si="3"/>
        <v>-151.655655</v>
      </c>
      <c r="AN20" s="45">
        <f t="shared" si="3"/>
        <v>-156.20532465000002</v>
      </c>
      <c r="AO20" s="45">
        <f t="shared" si="3"/>
        <v>-156.20532465000002</v>
      </c>
      <c r="AP20" s="45">
        <f t="shared" si="3"/>
        <v>-156.20532465000002</v>
      </c>
      <c r="AQ20" s="45">
        <f t="shared" si="3"/>
        <v>-156.20532465000002</v>
      </c>
      <c r="AR20" s="45">
        <f t="shared" si="3"/>
        <v>-156.20532465000002</v>
      </c>
      <c r="AS20" s="45">
        <f t="shared" si="3"/>
        <v>-156.20532465000002</v>
      </c>
      <c r="AT20" s="45">
        <f t="shared" si="3"/>
        <v>-156.20532465000002</v>
      </c>
      <c r="AU20" s="45">
        <f t="shared" si="3"/>
        <v>-156.20532465000002</v>
      </c>
      <c r="AV20" s="45">
        <f t="shared" si="3"/>
        <v>-156.20532465000002</v>
      </c>
      <c r="AW20" s="45">
        <f t="shared" si="3"/>
        <v>-156.20532465000002</v>
      </c>
      <c r="AX20" s="45">
        <f t="shared" si="3"/>
        <v>-156.20532465000002</v>
      </c>
      <c r="AY20" s="45">
        <f t="shared" si="3"/>
        <v>-156.20532465000002</v>
      </c>
      <c r="AZ20" s="45">
        <f t="shared" si="3"/>
        <v>-160.89148438950002</v>
      </c>
      <c r="BA20" s="45">
        <f t="shared" si="3"/>
        <v>-160.89148438950002</v>
      </c>
      <c r="BB20" s="45">
        <f t="shared" si="3"/>
        <v>-160.89148438950002</v>
      </c>
      <c r="BC20" s="45">
        <f t="shared" si="3"/>
        <v>-160.89148438950002</v>
      </c>
      <c r="BD20" s="45">
        <f t="shared" si="3"/>
        <v>-160.89148438950002</v>
      </c>
      <c r="BE20" s="45">
        <f t="shared" si="3"/>
        <v>-160.89148438950002</v>
      </c>
      <c r="BF20" s="45">
        <f t="shared" si="3"/>
        <v>-160.89148438950002</v>
      </c>
      <c r="BG20" s="45">
        <f t="shared" si="3"/>
        <v>-160.89148438950002</v>
      </c>
      <c r="BH20" s="45">
        <f t="shared" si="3"/>
        <v>-160.89148438950002</v>
      </c>
      <c r="BI20" s="45">
        <f t="shared" si="3"/>
        <v>-160.89148438950002</v>
      </c>
      <c r="BJ20" s="45">
        <f t="shared" si="3"/>
        <v>-160.89148438950002</v>
      </c>
      <c r="BK20" s="46">
        <f t="shared" si="3"/>
        <v>-160.89148438950002</v>
      </c>
    </row>
    <row r="21" spans="2:63" s="42" customFormat="1" ht="10.199999999999999" x14ac:dyDescent="0.3">
      <c r="B21" s="65" t="s">
        <v>3</v>
      </c>
      <c r="C21" s="45">
        <f>C18*-$C$5</f>
        <v>-1286.72</v>
      </c>
      <c r="D21" s="45">
        <f>D18*-$C$5</f>
        <v>-228.72</v>
      </c>
      <c r="E21" s="45">
        <f t="shared" ref="E21:BK21" si="4">E18*-$C$5</f>
        <v>-228.72</v>
      </c>
      <c r="F21" s="45">
        <f t="shared" si="4"/>
        <v>-228.72</v>
      </c>
      <c r="G21" s="45">
        <f t="shared" si="4"/>
        <v>-228.72</v>
      </c>
      <c r="H21" s="45">
        <f t="shared" si="4"/>
        <v>-228.72</v>
      </c>
      <c r="I21" s="45">
        <f t="shared" si="4"/>
        <v>-228.72</v>
      </c>
      <c r="J21" s="45">
        <f t="shared" si="4"/>
        <v>-228.72</v>
      </c>
      <c r="K21" s="45">
        <f t="shared" si="4"/>
        <v>-228.72</v>
      </c>
      <c r="L21" s="45">
        <f t="shared" si="4"/>
        <v>-228.72</v>
      </c>
      <c r="M21" s="45">
        <f t="shared" si="4"/>
        <v>-228.72</v>
      </c>
      <c r="N21" s="45">
        <f t="shared" si="4"/>
        <v>-228.72</v>
      </c>
      <c r="O21" s="45">
        <f t="shared" si="4"/>
        <v>-228.72</v>
      </c>
      <c r="P21" s="45">
        <f t="shared" si="4"/>
        <v>-235.58160000000001</v>
      </c>
      <c r="Q21" s="45">
        <f t="shared" si="4"/>
        <v>-235.58160000000001</v>
      </c>
      <c r="R21" s="45">
        <f t="shared" si="4"/>
        <v>-235.58160000000001</v>
      </c>
      <c r="S21" s="45">
        <f t="shared" si="4"/>
        <v>-235.58160000000001</v>
      </c>
      <c r="T21" s="45">
        <f t="shared" si="4"/>
        <v>-235.58160000000001</v>
      </c>
      <c r="U21" s="45">
        <f t="shared" si="4"/>
        <v>-235.58160000000001</v>
      </c>
      <c r="V21" s="45">
        <f t="shared" si="4"/>
        <v>-235.58160000000001</v>
      </c>
      <c r="W21" s="45">
        <f t="shared" si="4"/>
        <v>-235.58160000000001</v>
      </c>
      <c r="X21" s="45">
        <f t="shared" si="4"/>
        <v>-235.58160000000001</v>
      </c>
      <c r="Y21" s="45">
        <f t="shared" si="4"/>
        <v>-235.58160000000001</v>
      </c>
      <c r="Z21" s="45">
        <f t="shared" si="4"/>
        <v>-235.58160000000001</v>
      </c>
      <c r="AA21" s="45">
        <f t="shared" si="4"/>
        <v>-235.58160000000001</v>
      </c>
      <c r="AB21" s="45">
        <f t="shared" si="4"/>
        <v>-242.64904799999999</v>
      </c>
      <c r="AC21" s="45">
        <f t="shared" si="4"/>
        <v>-242.64904799999999</v>
      </c>
      <c r="AD21" s="45">
        <f t="shared" si="4"/>
        <v>-242.64904799999999</v>
      </c>
      <c r="AE21" s="45">
        <f t="shared" si="4"/>
        <v>-242.64904799999999</v>
      </c>
      <c r="AF21" s="45">
        <f t="shared" si="4"/>
        <v>-242.64904799999999</v>
      </c>
      <c r="AG21" s="45">
        <f t="shared" si="4"/>
        <v>-242.64904799999999</v>
      </c>
      <c r="AH21" s="45">
        <f t="shared" si="4"/>
        <v>-242.64904799999999</v>
      </c>
      <c r="AI21" s="45">
        <f t="shared" si="4"/>
        <v>-242.64904799999999</v>
      </c>
      <c r="AJ21" s="45">
        <f t="shared" si="4"/>
        <v>-242.64904799999999</v>
      </c>
      <c r="AK21" s="45">
        <f t="shared" si="4"/>
        <v>-242.64904799999999</v>
      </c>
      <c r="AL21" s="45">
        <f t="shared" si="4"/>
        <v>-242.64904799999999</v>
      </c>
      <c r="AM21" s="45">
        <f t="shared" si="4"/>
        <v>-242.64904799999999</v>
      </c>
      <c r="AN21" s="45">
        <f t="shared" si="4"/>
        <v>-249.92851944000003</v>
      </c>
      <c r="AO21" s="45">
        <f t="shared" si="4"/>
        <v>-249.92851944000003</v>
      </c>
      <c r="AP21" s="45">
        <f t="shared" si="4"/>
        <v>-249.92851944000003</v>
      </c>
      <c r="AQ21" s="45">
        <f t="shared" si="4"/>
        <v>-249.92851944000003</v>
      </c>
      <c r="AR21" s="45">
        <f t="shared" si="4"/>
        <v>-249.92851944000003</v>
      </c>
      <c r="AS21" s="45">
        <f t="shared" si="4"/>
        <v>-249.92851944000003</v>
      </c>
      <c r="AT21" s="45">
        <f t="shared" si="4"/>
        <v>-249.92851944000003</v>
      </c>
      <c r="AU21" s="45">
        <f t="shared" si="4"/>
        <v>-249.92851944000003</v>
      </c>
      <c r="AV21" s="45">
        <f t="shared" si="4"/>
        <v>-249.92851944000003</v>
      </c>
      <c r="AW21" s="45">
        <f t="shared" si="4"/>
        <v>-249.92851944000003</v>
      </c>
      <c r="AX21" s="45">
        <f t="shared" si="4"/>
        <v>-249.92851944000003</v>
      </c>
      <c r="AY21" s="45">
        <f t="shared" si="4"/>
        <v>-249.92851944000003</v>
      </c>
      <c r="AZ21" s="45">
        <f t="shared" si="4"/>
        <v>-257.42637502320002</v>
      </c>
      <c r="BA21" s="45">
        <f t="shared" si="4"/>
        <v>-257.42637502320002</v>
      </c>
      <c r="BB21" s="45">
        <f t="shared" si="4"/>
        <v>-257.42637502320002</v>
      </c>
      <c r="BC21" s="45">
        <f t="shared" si="4"/>
        <v>-257.42637502320002</v>
      </c>
      <c r="BD21" s="45">
        <f t="shared" si="4"/>
        <v>-257.42637502320002</v>
      </c>
      <c r="BE21" s="45">
        <f t="shared" si="4"/>
        <v>-257.42637502320002</v>
      </c>
      <c r="BF21" s="45">
        <f t="shared" si="4"/>
        <v>-257.42637502320002</v>
      </c>
      <c r="BG21" s="45">
        <f t="shared" si="4"/>
        <v>-257.42637502320002</v>
      </c>
      <c r="BH21" s="45">
        <f t="shared" si="4"/>
        <v>-257.42637502320002</v>
      </c>
      <c r="BI21" s="45">
        <f t="shared" si="4"/>
        <v>-257.42637502320002</v>
      </c>
      <c r="BJ21" s="45">
        <f t="shared" si="4"/>
        <v>-257.42637502320002</v>
      </c>
      <c r="BK21" s="46">
        <f t="shared" si="4"/>
        <v>-257.42637502320002</v>
      </c>
    </row>
    <row r="22" spans="2:63" s="42" customFormat="1" ht="10.8" thickBot="1" x14ac:dyDescent="0.35">
      <c r="B22" s="66" t="s">
        <v>4</v>
      </c>
      <c r="C22" s="47">
        <f t="shared" ref="C22:AH22" si="5">SUM(C18:C21)</f>
        <v>-39656.92</v>
      </c>
      <c r="D22" s="47">
        <f t="shared" si="5"/>
        <v>2487.3300000000004</v>
      </c>
      <c r="E22" s="47">
        <f t="shared" si="5"/>
        <v>2487.3300000000004</v>
      </c>
      <c r="F22" s="47">
        <f t="shared" si="5"/>
        <v>2487.3300000000004</v>
      </c>
      <c r="G22" s="47">
        <f t="shared" si="5"/>
        <v>2487.3300000000004</v>
      </c>
      <c r="H22" s="47">
        <f t="shared" si="5"/>
        <v>2487.3300000000004</v>
      </c>
      <c r="I22" s="47">
        <f t="shared" si="5"/>
        <v>2487.3300000000004</v>
      </c>
      <c r="J22" s="47">
        <f t="shared" si="5"/>
        <v>2487.3300000000004</v>
      </c>
      <c r="K22" s="47">
        <f t="shared" si="5"/>
        <v>2487.3300000000004</v>
      </c>
      <c r="L22" s="47">
        <f t="shared" si="5"/>
        <v>2487.3300000000004</v>
      </c>
      <c r="M22" s="47">
        <f t="shared" si="5"/>
        <v>2487.3300000000004</v>
      </c>
      <c r="N22" s="47">
        <f t="shared" si="5"/>
        <v>2487.3300000000004</v>
      </c>
      <c r="O22" s="47">
        <f t="shared" si="5"/>
        <v>2487.3300000000004</v>
      </c>
      <c r="P22" s="47">
        <f t="shared" si="5"/>
        <v>2561.9499000000001</v>
      </c>
      <c r="Q22" s="47">
        <f t="shared" si="5"/>
        <v>2561.9499000000001</v>
      </c>
      <c r="R22" s="47">
        <f t="shared" si="5"/>
        <v>2561.9499000000001</v>
      </c>
      <c r="S22" s="47">
        <f t="shared" si="5"/>
        <v>2561.9499000000001</v>
      </c>
      <c r="T22" s="47">
        <f t="shared" si="5"/>
        <v>2561.9499000000001</v>
      </c>
      <c r="U22" s="47">
        <f t="shared" si="5"/>
        <v>2561.9499000000001</v>
      </c>
      <c r="V22" s="47">
        <f t="shared" si="5"/>
        <v>2561.9499000000001</v>
      </c>
      <c r="W22" s="47">
        <f t="shared" si="5"/>
        <v>2561.9499000000001</v>
      </c>
      <c r="X22" s="47">
        <f t="shared" si="5"/>
        <v>2561.9499000000001</v>
      </c>
      <c r="Y22" s="47">
        <f t="shared" si="5"/>
        <v>2561.9499000000001</v>
      </c>
      <c r="Z22" s="47">
        <f t="shared" si="5"/>
        <v>2561.9499000000001</v>
      </c>
      <c r="AA22" s="47">
        <f t="shared" si="5"/>
        <v>2561.9499000000001</v>
      </c>
      <c r="AB22" s="47">
        <f t="shared" si="5"/>
        <v>2638.8083969999998</v>
      </c>
      <c r="AC22" s="47">
        <f t="shared" si="5"/>
        <v>2638.8083969999998</v>
      </c>
      <c r="AD22" s="47">
        <f t="shared" si="5"/>
        <v>2638.8083969999998</v>
      </c>
      <c r="AE22" s="47">
        <f t="shared" si="5"/>
        <v>2638.8083969999998</v>
      </c>
      <c r="AF22" s="47">
        <f t="shared" si="5"/>
        <v>2638.8083969999998</v>
      </c>
      <c r="AG22" s="47">
        <f t="shared" si="5"/>
        <v>2638.8083969999998</v>
      </c>
      <c r="AH22" s="47">
        <f t="shared" si="5"/>
        <v>2638.8083969999998</v>
      </c>
      <c r="AI22" s="47">
        <f t="shared" ref="AI22:BK22" si="6">SUM(AI18:AI21)</f>
        <v>2638.8083969999998</v>
      </c>
      <c r="AJ22" s="47">
        <f t="shared" si="6"/>
        <v>2638.8083969999998</v>
      </c>
      <c r="AK22" s="47">
        <f t="shared" si="6"/>
        <v>2638.8083969999998</v>
      </c>
      <c r="AL22" s="47">
        <f t="shared" si="6"/>
        <v>2638.8083969999998</v>
      </c>
      <c r="AM22" s="47">
        <f t="shared" si="6"/>
        <v>2638.8083969999998</v>
      </c>
      <c r="AN22" s="47">
        <f t="shared" si="6"/>
        <v>2717.9726489100003</v>
      </c>
      <c r="AO22" s="47">
        <f t="shared" si="6"/>
        <v>2717.9726489100003</v>
      </c>
      <c r="AP22" s="47">
        <f t="shared" si="6"/>
        <v>2717.9726489100003</v>
      </c>
      <c r="AQ22" s="47">
        <f t="shared" si="6"/>
        <v>2717.9726489100003</v>
      </c>
      <c r="AR22" s="47">
        <f t="shared" si="6"/>
        <v>2717.9726489100003</v>
      </c>
      <c r="AS22" s="47">
        <f t="shared" si="6"/>
        <v>2717.9726489100003</v>
      </c>
      <c r="AT22" s="47">
        <f t="shared" si="6"/>
        <v>2717.9726489100003</v>
      </c>
      <c r="AU22" s="47">
        <f t="shared" si="6"/>
        <v>2717.9726489100003</v>
      </c>
      <c r="AV22" s="47">
        <f t="shared" si="6"/>
        <v>2717.9726489100003</v>
      </c>
      <c r="AW22" s="47">
        <f t="shared" si="6"/>
        <v>2717.9726489100003</v>
      </c>
      <c r="AX22" s="47">
        <f t="shared" si="6"/>
        <v>2717.9726489100003</v>
      </c>
      <c r="AY22" s="47">
        <f t="shared" si="6"/>
        <v>2717.9726489100003</v>
      </c>
      <c r="AZ22" s="47">
        <f t="shared" si="6"/>
        <v>2799.5118283773004</v>
      </c>
      <c r="BA22" s="47">
        <f t="shared" si="6"/>
        <v>2799.5118283773004</v>
      </c>
      <c r="BB22" s="47">
        <f t="shared" si="6"/>
        <v>2799.5118283773004</v>
      </c>
      <c r="BC22" s="47">
        <f t="shared" si="6"/>
        <v>2799.5118283773004</v>
      </c>
      <c r="BD22" s="47">
        <f t="shared" si="6"/>
        <v>2799.5118283773004</v>
      </c>
      <c r="BE22" s="47">
        <f t="shared" si="6"/>
        <v>2799.5118283773004</v>
      </c>
      <c r="BF22" s="47">
        <f t="shared" si="6"/>
        <v>2799.5118283773004</v>
      </c>
      <c r="BG22" s="47">
        <f t="shared" si="6"/>
        <v>2799.5118283773004</v>
      </c>
      <c r="BH22" s="47">
        <f t="shared" si="6"/>
        <v>2799.5118283773004</v>
      </c>
      <c r="BI22" s="47">
        <f t="shared" si="6"/>
        <v>2799.5118283773004</v>
      </c>
      <c r="BJ22" s="47">
        <f t="shared" si="6"/>
        <v>2799.5118283773004</v>
      </c>
      <c r="BK22" s="48">
        <f t="shared" si="6"/>
        <v>2799.5118283773004</v>
      </c>
    </row>
    <row r="23" spans="2:63" s="1" customFormat="1" ht="10.8" thickBot="1" x14ac:dyDescent="0.25">
      <c r="B23" s="92" t="s">
        <v>41</v>
      </c>
      <c r="C23" s="67" t="s">
        <v>63</v>
      </c>
      <c r="D23" s="67" t="e">
        <f t="shared" ref="D23:AI23" si="7">E17</f>
        <v>#REF!</v>
      </c>
      <c r="E23" s="67" t="e">
        <f t="shared" si="7"/>
        <v>#REF!</v>
      </c>
      <c r="F23" s="67" t="e">
        <f t="shared" si="7"/>
        <v>#REF!</v>
      </c>
      <c r="G23" s="67" t="e">
        <f t="shared" si="7"/>
        <v>#REF!</v>
      </c>
      <c r="H23" s="67" t="e">
        <f t="shared" si="7"/>
        <v>#REF!</v>
      </c>
      <c r="I23" s="67" t="e">
        <f t="shared" si="7"/>
        <v>#REF!</v>
      </c>
      <c r="J23" s="67" t="e">
        <f t="shared" si="7"/>
        <v>#REF!</v>
      </c>
      <c r="K23" s="67" t="e">
        <f t="shared" si="7"/>
        <v>#REF!</v>
      </c>
      <c r="L23" s="67" t="e">
        <f t="shared" si="7"/>
        <v>#REF!</v>
      </c>
      <c r="M23" s="67" t="e">
        <f t="shared" si="7"/>
        <v>#REF!</v>
      </c>
      <c r="N23" s="67" t="e">
        <f t="shared" si="7"/>
        <v>#REF!</v>
      </c>
      <c r="O23" s="67" t="e">
        <f t="shared" si="7"/>
        <v>#REF!</v>
      </c>
      <c r="P23" s="67" t="e">
        <f t="shared" si="7"/>
        <v>#REF!</v>
      </c>
      <c r="Q23" s="67" t="e">
        <f t="shared" si="7"/>
        <v>#REF!</v>
      </c>
      <c r="R23" s="67" t="e">
        <f t="shared" si="7"/>
        <v>#REF!</v>
      </c>
      <c r="S23" s="67" t="e">
        <f t="shared" si="7"/>
        <v>#REF!</v>
      </c>
      <c r="T23" s="67" t="e">
        <f t="shared" si="7"/>
        <v>#REF!</v>
      </c>
      <c r="U23" s="67" t="e">
        <f t="shared" si="7"/>
        <v>#REF!</v>
      </c>
      <c r="V23" s="67" t="e">
        <f t="shared" si="7"/>
        <v>#REF!</v>
      </c>
      <c r="W23" s="67" t="e">
        <f t="shared" si="7"/>
        <v>#REF!</v>
      </c>
      <c r="X23" s="67" t="e">
        <f t="shared" si="7"/>
        <v>#REF!</v>
      </c>
      <c r="Y23" s="67" t="e">
        <f t="shared" si="7"/>
        <v>#REF!</v>
      </c>
      <c r="Z23" s="67" t="e">
        <f t="shared" si="7"/>
        <v>#REF!</v>
      </c>
      <c r="AA23" s="67" t="e">
        <f t="shared" si="7"/>
        <v>#REF!</v>
      </c>
      <c r="AB23" s="67" t="e">
        <f t="shared" si="7"/>
        <v>#REF!</v>
      </c>
      <c r="AC23" s="67" t="e">
        <f t="shared" si="7"/>
        <v>#REF!</v>
      </c>
      <c r="AD23" s="67" t="e">
        <f t="shared" si="7"/>
        <v>#REF!</v>
      </c>
      <c r="AE23" s="67" t="e">
        <f t="shared" si="7"/>
        <v>#REF!</v>
      </c>
      <c r="AF23" s="67" t="e">
        <f t="shared" si="7"/>
        <v>#REF!</v>
      </c>
      <c r="AG23" s="67" t="e">
        <f t="shared" si="7"/>
        <v>#REF!</v>
      </c>
      <c r="AH23" s="67" t="e">
        <f t="shared" si="7"/>
        <v>#REF!</v>
      </c>
      <c r="AI23" s="67" t="e">
        <f t="shared" si="7"/>
        <v>#REF!</v>
      </c>
      <c r="AJ23" s="67" t="e">
        <f t="shared" ref="AJ23:BK23" si="8">AK17</f>
        <v>#REF!</v>
      </c>
      <c r="AK23" s="67" t="e">
        <f t="shared" si="8"/>
        <v>#REF!</v>
      </c>
      <c r="AL23" s="67" t="e">
        <f t="shared" si="8"/>
        <v>#REF!</v>
      </c>
      <c r="AM23" s="67" t="e">
        <f t="shared" si="8"/>
        <v>#REF!</v>
      </c>
      <c r="AN23" s="67" t="e">
        <f t="shared" si="8"/>
        <v>#REF!</v>
      </c>
      <c r="AO23" s="67" t="e">
        <f t="shared" si="8"/>
        <v>#REF!</v>
      </c>
      <c r="AP23" s="67" t="e">
        <f t="shared" si="8"/>
        <v>#REF!</v>
      </c>
      <c r="AQ23" s="67" t="e">
        <f t="shared" si="8"/>
        <v>#REF!</v>
      </c>
      <c r="AR23" s="67" t="e">
        <f t="shared" si="8"/>
        <v>#REF!</v>
      </c>
      <c r="AS23" s="67" t="e">
        <f t="shared" si="8"/>
        <v>#REF!</v>
      </c>
      <c r="AT23" s="67" t="e">
        <f t="shared" si="8"/>
        <v>#REF!</v>
      </c>
      <c r="AU23" s="67" t="e">
        <f t="shared" si="8"/>
        <v>#REF!</v>
      </c>
      <c r="AV23" s="67" t="e">
        <f t="shared" si="8"/>
        <v>#REF!</v>
      </c>
      <c r="AW23" s="67" t="e">
        <f t="shared" si="8"/>
        <v>#REF!</v>
      </c>
      <c r="AX23" s="67" t="e">
        <f t="shared" si="8"/>
        <v>#REF!</v>
      </c>
      <c r="AY23" s="67" t="e">
        <f t="shared" si="8"/>
        <v>#REF!</v>
      </c>
      <c r="AZ23" s="67" t="e">
        <f t="shared" si="8"/>
        <v>#REF!</v>
      </c>
      <c r="BA23" s="67" t="e">
        <f t="shared" si="8"/>
        <v>#REF!</v>
      </c>
      <c r="BB23" s="67" t="e">
        <f t="shared" si="8"/>
        <v>#REF!</v>
      </c>
      <c r="BC23" s="67" t="e">
        <f t="shared" si="8"/>
        <v>#REF!</v>
      </c>
      <c r="BD23" s="67" t="e">
        <f t="shared" si="8"/>
        <v>#REF!</v>
      </c>
      <c r="BE23" s="67" t="e">
        <f t="shared" si="8"/>
        <v>#REF!</v>
      </c>
      <c r="BF23" s="67" t="e">
        <f t="shared" si="8"/>
        <v>#REF!</v>
      </c>
      <c r="BG23" s="67" t="e">
        <f t="shared" si="8"/>
        <v>#REF!</v>
      </c>
      <c r="BH23" s="67" t="e">
        <f t="shared" si="8"/>
        <v>#REF!</v>
      </c>
      <c r="BI23" s="67" t="e">
        <f t="shared" si="8"/>
        <v>#REF!</v>
      </c>
      <c r="BJ23" s="67" t="e">
        <f t="shared" si="8"/>
        <v>#REF!</v>
      </c>
      <c r="BK23" s="68">
        <f t="shared" si="8"/>
        <v>0</v>
      </c>
    </row>
    <row r="24" spans="2:63" s="1" customFormat="1" ht="10.199999999999999" x14ac:dyDescent="0.2">
      <c r="B24" s="93" t="s">
        <v>1</v>
      </c>
      <c r="C24" s="3">
        <f>D3</f>
        <v>16084</v>
      </c>
      <c r="D24" s="3">
        <f>D4</f>
        <v>2859</v>
      </c>
      <c r="E24" s="3">
        <f>D24</f>
        <v>2859</v>
      </c>
      <c r="F24" s="3">
        <f t="shared" ref="F24:O24" si="9">E24</f>
        <v>2859</v>
      </c>
      <c r="G24" s="3">
        <f t="shared" si="9"/>
        <v>2859</v>
      </c>
      <c r="H24" s="3">
        <f t="shared" si="9"/>
        <v>2859</v>
      </c>
      <c r="I24" s="3">
        <f t="shared" si="9"/>
        <v>2859</v>
      </c>
      <c r="J24" s="3">
        <f t="shared" si="9"/>
        <v>2859</v>
      </c>
      <c r="K24" s="3">
        <f t="shared" si="9"/>
        <v>2859</v>
      </c>
      <c r="L24" s="3">
        <f t="shared" si="9"/>
        <v>2859</v>
      </c>
      <c r="M24" s="3">
        <f t="shared" si="9"/>
        <v>2859</v>
      </c>
      <c r="N24" s="3">
        <f t="shared" si="9"/>
        <v>2859</v>
      </c>
      <c r="O24" s="3">
        <f t="shared" si="9"/>
        <v>2859</v>
      </c>
      <c r="P24" s="3">
        <f>O24*(1+$C$8)</f>
        <v>2944.77</v>
      </c>
      <c r="Q24" s="3">
        <f>P24</f>
        <v>2944.77</v>
      </c>
      <c r="R24" s="3">
        <f t="shared" ref="R24:BK24" si="10">Q24</f>
        <v>2944.77</v>
      </c>
      <c r="S24" s="3">
        <f t="shared" si="10"/>
        <v>2944.77</v>
      </c>
      <c r="T24" s="3">
        <f t="shared" si="10"/>
        <v>2944.77</v>
      </c>
      <c r="U24" s="3">
        <f t="shared" si="10"/>
        <v>2944.77</v>
      </c>
      <c r="V24" s="3">
        <f t="shared" si="10"/>
        <v>2944.77</v>
      </c>
      <c r="W24" s="3">
        <f t="shared" si="10"/>
        <v>2944.77</v>
      </c>
      <c r="X24" s="3">
        <f t="shared" si="10"/>
        <v>2944.77</v>
      </c>
      <c r="Y24" s="3">
        <f t="shared" si="10"/>
        <v>2944.77</v>
      </c>
      <c r="Z24" s="3">
        <f t="shared" si="10"/>
        <v>2944.77</v>
      </c>
      <c r="AA24" s="3">
        <f t="shared" si="10"/>
        <v>2944.77</v>
      </c>
      <c r="AB24" s="3">
        <f>AA24*(1+$C$8)</f>
        <v>3033.1131</v>
      </c>
      <c r="AC24" s="3">
        <f t="shared" si="10"/>
        <v>3033.1131</v>
      </c>
      <c r="AD24" s="3">
        <f t="shared" si="10"/>
        <v>3033.1131</v>
      </c>
      <c r="AE24" s="3">
        <f t="shared" si="10"/>
        <v>3033.1131</v>
      </c>
      <c r="AF24" s="3">
        <f t="shared" si="10"/>
        <v>3033.1131</v>
      </c>
      <c r="AG24" s="3">
        <f t="shared" si="10"/>
        <v>3033.1131</v>
      </c>
      <c r="AH24" s="3">
        <f t="shared" si="10"/>
        <v>3033.1131</v>
      </c>
      <c r="AI24" s="3">
        <f t="shared" si="10"/>
        <v>3033.1131</v>
      </c>
      <c r="AJ24" s="3">
        <f t="shared" si="10"/>
        <v>3033.1131</v>
      </c>
      <c r="AK24" s="3">
        <f t="shared" si="10"/>
        <v>3033.1131</v>
      </c>
      <c r="AL24" s="3">
        <f t="shared" si="10"/>
        <v>3033.1131</v>
      </c>
      <c r="AM24" s="3">
        <f t="shared" si="10"/>
        <v>3033.1131</v>
      </c>
      <c r="AN24" s="3">
        <f>AM24*(1+$C$8)</f>
        <v>3124.1064930000002</v>
      </c>
      <c r="AO24" s="3">
        <f t="shared" si="10"/>
        <v>3124.1064930000002</v>
      </c>
      <c r="AP24" s="3">
        <f t="shared" si="10"/>
        <v>3124.1064930000002</v>
      </c>
      <c r="AQ24" s="3">
        <f t="shared" si="10"/>
        <v>3124.1064930000002</v>
      </c>
      <c r="AR24" s="3">
        <f t="shared" si="10"/>
        <v>3124.1064930000002</v>
      </c>
      <c r="AS24" s="3">
        <f t="shared" si="10"/>
        <v>3124.1064930000002</v>
      </c>
      <c r="AT24" s="3">
        <f t="shared" si="10"/>
        <v>3124.1064930000002</v>
      </c>
      <c r="AU24" s="3">
        <f t="shared" si="10"/>
        <v>3124.1064930000002</v>
      </c>
      <c r="AV24" s="3">
        <f t="shared" si="10"/>
        <v>3124.1064930000002</v>
      </c>
      <c r="AW24" s="3">
        <f t="shared" si="10"/>
        <v>3124.1064930000002</v>
      </c>
      <c r="AX24" s="3">
        <f t="shared" si="10"/>
        <v>3124.1064930000002</v>
      </c>
      <c r="AY24" s="3">
        <f t="shared" si="10"/>
        <v>3124.1064930000002</v>
      </c>
      <c r="AZ24" s="3">
        <f>AY24*(1+$C$8)</f>
        <v>3217.8296877900002</v>
      </c>
      <c r="BA24" s="3">
        <f t="shared" si="10"/>
        <v>3217.8296877900002</v>
      </c>
      <c r="BB24" s="3">
        <f t="shared" si="10"/>
        <v>3217.8296877900002</v>
      </c>
      <c r="BC24" s="3">
        <f t="shared" si="10"/>
        <v>3217.8296877900002</v>
      </c>
      <c r="BD24" s="3">
        <f t="shared" si="10"/>
        <v>3217.8296877900002</v>
      </c>
      <c r="BE24" s="3">
        <f t="shared" si="10"/>
        <v>3217.8296877900002</v>
      </c>
      <c r="BF24" s="3">
        <f t="shared" si="10"/>
        <v>3217.8296877900002</v>
      </c>
      <c r="BG24" s="3">
        <f t="shared" si="10"/>
        <v>3217.8296877900002</v>
      </c>
      <c r="BH24" s="3">
        <f t="shared" si="10"/>
        <v>3217.8296877900002</v>
      </c>
      <c r="BI24" s="3">
        <f t="shared" si="10"/>
        <v>3217.8296877900002</v>
      </c>
      <c r="BJ24" s="3">
        <f t="shared" si="10"/>
        <v>3217.8296877900002</v>
      </c>
      <c r="BK24" s="4">
        <f t="shared" si="10"/>
        <v>3217.8296877900002</v>
      </c>
    </row>
    <row r="25" spans="2:63" s="1" customFormat="1" ht="10.199999999999999" x14ac:dyDescent="0.2">
      <c r="B25" s="94" t="s">
        <v>13</v>
      </c>
      <c r="C25" s="6">
        <f>-D2</f>
        <v>-53650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7"/>
    </row>
    <row r="26" spans="2:63" s="1" customFormat="1" ht="10.199999999999999" x14ac:dyDescent="0.2">
      <c r="B26" s="94" t="s">
        <v>2</v>
      </c>
      <c r="C26" s="6">
        <f>-C24*$D$6</f>
        <v>-804.2</v>
      </c>
      <c r="D26" s="6">
        <f>-D24*$D$6</f>
        <v>-142.95000000000002</v>
      </c>
      <c r="E26" s="6">
        <f t="shared" ref="E26:BK26" si="11">-E24*$D$6</f>
        <v>-142.95000000000002</v>
      </c>
      <c r="F26" s="6">
        <f t="shared" si="11"/>
        <v>-142.95000000000002</v>
      </c>
      <c r="G26" s="6">
        <f t="shared" si="11"/>
        <v>-142.95000000000002</v>
      </c>
      <c r="H26" s="6">
        <f t="shared" si="11"/>
        <v>-142.95000000000002</v>
      </c>
      <c r="I26" s="6">
        <f t="shared" si="11"/>
        <v>-142.95000000000002</v>
      </c>
      <c r="J26" s="6">
        <f t="shared" si="11"/>
        <v>-142.95000000000002</v>
      </c>
      <c r="K26" s="6">
        <f t="shared" si="11"/>
        <v>-142.95000000000002</v>
      </c>
      <c r="L26" s="6">
        <f t="shared" si="11"/>
        <v>-142.95000000000002</v>
      </c>
      <c r="M26" s="6">
        <f t="shared" si="11"/>
        <v>-142.95000000000002</v>
      </c>
      <c r="N26" s="6">
        <f t="shared" si="11"/>
        <v>-142.95000000000002</v>
      </c>
      <c r="O26" s="6">
        <f t="shared" si="11"/>
        <v>-142.95000000000002</v>
      </c>
      <c r="P26" s="6">
        <f t="shared" si="11"/>
        <v>-147.23850000000002</v>
      </c>
      <c r="Q26" s="6">
        <f t="shared" si="11"/>
        <v>-147.23850000000002</v>
      </c>
      <c r="R26" s="6">
        <f t="shared" si="11"/>
        <v>-147.23850000000002</v>
      </c>
      <c r="S26" s="6">
        <f t="shared" si="11"/>
        <v>-147.23850000000002</v>
      </c>
      <c r="T26" s="6">
        <f t="shared" si="11"/>
        <v>-147.23850000000002</v>
      </c>
      <c r="U26" s="6">
        <f t="shared" si="11"/>
        <v>-147.23850000000002</v>
      </c>
      <c r="V26" s="6">
        <f t="shared" si="11"/>
        <v>-147.23850000000002</v>
      </c>
      <c r="W26" s="6">
        <f t="shared" si="11"/>
        <v>-147.23850000000002</v>
      </c>
      <c r="X26" s="6">
        <f t="shared" si="11"/>
        <v>-147.23850000000002</v>
      </c>
      <c r="Y26" s="6">
        <f t="shared" si="11"/>
        <v>-147.23850000000002</v>
      </c>
      <c r="Z26" s="6">
        <f t="shared" si="11"/>
        <v>-147.23850000000002</v>
      </c>
      <c r="AA26" s="6">
        <f t="shared" si="11"/>
        <v>-147.23850000000002</v>
      </c>
      <c r="AB26" s="6">
        <f t="shared" si="11"/>
        <v>-151.655655</v>
      </c>
      <c r="AC26" s="6">
        <f t="shared" si="11"/>
        <v>-151.655655</v>
      </c>
      <c r="AD26" s="6">
        <f t="shared" si="11"/>
        <v>-151.655655</v>
      </c>
      <c r="AE26" s="6">
        <f t="shared" si="11"/>
        <v>-151.655655</v>
      </c>
      <c r="AF26" s="6">
        <f t="shared" si="11"/>
        <v>-151.655655</v>
      </c>
      <c r="AG26" s="6">
        <f t="shared" si="11"/>
        <v>-151.655655</v>
      </c>
      <c r="AH26" s="6">
        <f t="shared" si="11"/>
        <v>-151.655655</v>
      </c>
      <c r="AI26" s="6">
        <f t="shared" si="11"/>
        <v>-151.655655</v>
      </c>
      <c r="AJ26" s="6">
        <f t="shared" si="11"/>
        <v>-151.655655</v>
      </c>
      <c r="AK26" s="6">
        <f t="shared" si="11"/>
        <v>-151.655655</v>
      </c>
      <c r="AL26" s="6">
        <f t="shared" si="11"/>
        <v>-151.655655</v>
      </c>
      <c r="AM26" s="6">
        <f t="shared" si="11"/>
        <v>-151.655655</v>
      </c>
      <c r="AN26" s="6">
        <f t="shared" si="11"/>
        <v>-156.20532465000002</v>
      </c>
      <c r="AO26" s="6">
        <f t="shared" si="11"/>
        <v>-156.20532465000002</v>
      </c>
      <c r="AP26" s="6">
        <f t="shared" si="11"/>
        <v>-156.20532465000002</v>
      </c>
      <c r="AQ26" s="6">
        <f t="shared" si="11"/>
        <v>-156.20532465000002</v>
      </c>
      <c r="AR26" s="6">
        <f t="shared" si="11"/>
        <v>-156.20532465000002</v>
      </c>
      <c r="AS26" s="6">
        <f t="shared" si="11"/>
        <v>-156.20532465000002</v>
      </c>
      <c r="AT26" s="6">
        <f t="shared" si="11"/>
        <v>-156.20532465000002</v>
      </c>
      <c r="AU26" s="6">
        <f t="shared" si="11"/>
        <v>-156.20532465000002</v>
      </c>
      <c r="AV26" s="6">
        <f t="shared" si="11"/>
        <v>-156.20532465000002</v>
      </c>
      <c r="AW26" s="6">
        <f t="shared" si="11"/>
        <v>-156.20532465000002</v>
      </c>
      <c r="AX26" s="6">
        <f t="shared" si="11"/>
        <v>-156.20532465000002</v>
      </c>
      <c r="AY26" s="6">
        <f t="shared" si="11"/>
        <v>-156.20532465000002</v>
      </c>
      <c r="AZ26" s="6">
        <f t="shared" si="11"/>
        <v>-160.89148438950002</v>
      </c>
      <c r="BA26" s="6">
        <f t="shared" si="11"/>
        <v>-160.89148438950002</v>
      </c>
      <c r="BB26" s="6">
        <f t="shared" si="11"/>
        <v>-160.89148438950002</v>
      </c>
      <c r="BC26" s="6">
        <f t="shared" si="11"/>
        <v>-160.89148438950002</v>
      </c>
      <c r="BD26" s="6">
        <f t="shared" si="11"/>
        <v>-160.89148438950002</v>
      </c>
      <c r="BE26" s="6">
        <f t="shared" si="11"/>
        <v>-160.89148438950002</v>
      </c>
      <c r="BF26" s="6">
        <f t="shared" si="11"/>
        <v>-160.89148438950002</v>
      </c>
      <c r="BG26" s="6">
        <f t="shared" si="11"/>
        <v>-160.89148438950002</v>
      </c>
      <c r="BH26" s="6">
        <f t="shared" si="11"/>
        <v>-160.89148438950002</v>
      </c>
      <c r="BI26" s="6">
        <f t="shared" si="11"/>
        <v>-160.89148438950002</v>
      </c>
      <c r="BJ26" s="6">
        <f t="shared" si="11"/>
        <v>-160.89148438950002</v>
      </c>
      <c r="BK26" s="7">
        <f t="shared" si="11"/>
        <v>-160.89148438950002</v>
      </c>
    </row>
    <row r="27" spans="2:63" s="1" customFormat="1" ht="10.199999999999999" x14ac:dyDescent="0.2">
      <c r="B27" s="95" t="s">
        <v>3</v>
      </c>
      <c r="C27" s="6">
        <f>-C24*$D$5</f>
        <v>-1286.72</v>
      </c>
      <c r="D27" s="6">
        <f>-D24*$D$5</f>
        <v>-228.72</v>
      </c>
      <c r="E27" s="6">
        <f t="shared" ref="E27:BK27" si="12">-E24*$D$5</f>
        <v>-228.72</v>
      </c>
      <c r="F27" s="6">
        <f t="shared" si="12"/>
        <v>-228.72</v>
      </c>
      <c r="G27" s="6">
        <f t="shared" si="12"/>
        <v>-228.72</v>
      </c>
      <c r="H27" s="6">
        <f t="shared" si="12"/>
        <v>-228.72</v>
      </c>
      <c r="I27" s="6">
        <f t="shared" si="12"/>
        <v>-228.72</v>
      </c>
      <c r="J27" s="6">
        <f t="shared" si="12"/>
        <v>-228.72</v>
      </c>
      <c r="K27" s="6">
        <f t="shared" si="12"/>
        <v>-228.72</v>
      </c>
      <c r="L27" s="6">
        <f t="shared" si="12"/>
        <v>-228.72</v>
      </c>
      <c r="M27" s="6">
        <f t="shared" si="12"/>
        <v>-228.72</v>
      </c>
      <c r="N27" s="6">
        <f t="shared" si="12"/>
        <v>-228.72</v>
      </c>
      <c r="O27" s="6">
        <f t="shared" si="12"/>
        <v>-228.72</v>
      </c>
      <c r="P27" s="6">
        <f t="shared" si="12"/>
        <v>-235.58160000000001</v>
      </c>
      <c r="Q27" s="6">
        <f t="shared" si="12"/>
        <v>-235.58160000000001</v>
      </c>
      <c r="R27" s="6">
        <f t="shared" si="12"/>
        <v>-235.58160000000001</v>
      </c>
      <c r="S27" s="6">
        <f t="shared" si="12"/>
        <v>-235.58160000000001</v>
      </c>
      <c r="T27" s="6">
        <f t="shared" si="12"/>
        <v>-235.58160000000001</v>
      </c>
      <c r="U27" s="6">
        <f t="shared" si="12"/>
        <v>-235.58160000000001</v>
      </c>
      <c r="V27" s="6">
        <f t="shared" si="12"/>
        <v>-235.58160000000001</v>
      </c>
      <c r="W27" s="6">
        <f t="shared" si="12"/>
        <v>-235.58160000000001</v>
      </c>
      <c r="X27" s="6">
        <f t="shared" si="12"/>
        <v>-235.58160000000001</v>
      </c>
      <c r="Y27" s="6">
        <f t="shared" si="12"/>
        <v>-235.58160000000001</v>
      </c>
      <c r="Z27" s="6">
        <f t="shared" si="12"/>
        <v>-235.58160000000001</v>
      </c>
      <c r="AA27" s="6">
        <f t="shared" si="12"/>
        <v>-235.58160000000001</v>
      </c>
      <c r="AB27" s="6">
        <f t="shared" si="12"/>
        <v>-242.64904799999999</v>
      </c>
      <c r="AC27" s="6">
        <f t="shared" si="12"/>
        <v>-242.64904799999999</v>
      </c>
      <c r="AD27" s="6">
        <f t="shared" si="12"/>
        <v>-242.64904799999999</v>
      </c>
      <c r="AE27" s="6">
        <f t="shared" si="12"/>
        <v>-242.64904799999999</v>
      </c>
      <c r="AF27" s="6">
        <f t="shared" si="12"/>
        <v>-242.64904799999999</v>
      </c>
      <c r="AG27" s="6">
        <f t="shared" si="12"/>
        <v>-242.64904799999999</v>
      </c>
      <c r="AH27" s="6">
        <f t="shared" si="12"/>
        <v>-242.64904799999999</v>
      </c>
      <c r="AI27" s="6">
        <f t="shared" si="12"/>
        <v>-242.64904799999999</v>
      </c>
      <c r="AJ27" s="6">
        <f t="shared" si="12"/>
        <v>-242.64904799999999</v>
      </c>
      <c r="AK27" s="6">
        <f t="shared" si="12"/>
        <v>-242.64904799999999</v>
      </c>
      <c r="AL27" s="6">
        <f t="shared" si="12"/>
        <v>-242.64904799999999</v>
      </c>
      <c r="AM27" s="6">
        <f t="shared" si="12"/>
        <v>-242.64904799999999</v>
      </c>
      <c r="AN27" s="6">
        <f t="shared" si="12"/>
        <v>-249.92851944000003</v>
      </c>
      <c r="AO27" s="6">
        <f t="shared" si="12"/>
        <v>-249.92851944000003</v>
      </c>
      <c r="AP27" s="6">
        <f t="shared" si="12"/>
        <v>-249.92851944000003</v>
      </c>
      <c r="AQ27" s="6">
        <f t="shared" si="12"/>
        <v>-249.92851944000003</v>
      </c>
      <c r="AR27" s="6">
        <f t="shared" si="12"/>
        <v>-249.92851944000003</v>
      </c>
      <c r="AS27" s="6">
        <f t="shared" si="12"/>
        <v>-249.92851944000003</v>
      </c>
      <c r="AT27" s="6">
        <f t="shared" si="12"/>
        <v>-249.92851944000003</v>
      </c>
      <c r="AU27" s="6">
        <f t="shared" si="12"/>
        <v>-249.92851944000003</v>
      </c>
      <c r="AV27" s="6">
        <f t="shared" si="12"/>
        <v>-249.92851944000003</v>
      </c>
      <c r="AW27" s="6">
        <f t="shared" si="12"/>
        <v>-249.92851944000003</v>
      </c>
      <c r="AX27" s="6">
        <f t="shared" si="12"/>
        <v>-249.92851944000003</v>
      </c>
      <c r="AY27" s="6">
        <f t="shared" si="12"/>
        <v>-249.92851944000003</v>
      </c>
      <c r="AZ27" s="6">
        <f t="shared" si="12"/>
        <v>-257.42637502320002</v>
      </c>
      <c r="BA27" s="6">
        <f t="shared" si="12"/>
        <v>-257.42637502320002</v>
      </c>
      <c r="BB27" s="6">
        <f t="shared" si="12"/>
        <v>-257.42637502320002</v>
      </c>
      <c r="BC27" s="6">
        <f t="shared" si="12"/>
        <v>-257.42637502320002</v>
      </c>
      <c r="BD27" s="6">
        <f t="shared" si="12"/>
        <v>-257.42637502320002</v>
      </c>
      <c r="BE27" s="6">
        <f t="shared" si="12"/>
        <v>-257.42637502320002</v>
      </c>
      <c r="BF27" s="6">
        <f t="shared" si="12"/>
        <v>-257.42637502320002</v>
      </c>
      <c r="BG27" s="6">
        <f t="shared" si="12"/>
        <v>-257.42637502320002</v>
      </c>
      <c r="BH27" s="6">
        <f t="shared" si="12"/>
        <v>-257.42637502320002</v>
      </c>
      <c r="BI27" s="6">
        <f t="shared" si="12"/>
        <v>-257.42637502320002</v>
      </c>
      <c r="BJ27" s="6">
        <f t="shared" si="12"/>
        <v>-257.42637502320002</v>
      </c>
      <c r="BK27" s="7">
        <f t="shared" si="12"/>
        <v>-257.42637502320002</v>
      </c>
    </row>
    <row r="28" spans="2:63" s="1" customFormat="1" ht="10.8" thickBot="1" x14ac:dyDescent="0.25">
      <c r="B28" s="96" t="s">
        <v>4</v>
      </c>
      <c r="C28" s="9">
        <f t="shared" ref="C28:BK28" si="13">SUM(C24:C27)</f>
        <v>-39656.92</v>
      </c>
      <c r="D28" s="9">
        <f t="shared" si="13"/>
        <v>2487.3300000000004</v>
      </c>
      <c r="E28" s="9">
        <f t="shared" si="13"/>
        <v>2487.3300000000004</v>
      </c>
      <c r="F28" s="9">
        <f t="shared" si="13"/>
        <v>2487.3300000000004</v>
      </c>
      <c r="G28" s="9">
        <f t="shared" si="13"/>
        <v>2487.3300000000004</v>
      </c>
      <c r="H28" s="9">
        <f t="shared" si="13"/>
        <v>2487.3300000000004</v>
      </c>
      <c r="I28" s="9">
        <f t="shared" si="13"/>
        <v>2487.3300000000004</v>
      </c>
      <c r="J28" s="9">
        <f t="shared" si="13"/>
        <v>2487.3300000000004</v>
      </c>
      <c r="K28" s="9">
        <f t="shared" si="13"/>
        <v>2487.3300000000004</v>
      </c>
      <c r="L28" s="9">
        <f t="shared" si="13"/>
        <v>2487.3300000000004</v>
      </c>
      <c r="M28" s="9">
        <f t="shared" si="13"/>
        <v>2487.3300000000004</v>
      </c>
      <c r="N28" s="9">
        <f t="shared" si="13"/>
        <v>2487.3300000000004</v>
      </c>
      <c r="O28" s="9">
        <f t="shared" si="13"/>
        <v>2487.3300000000004</v>
      </c>
      <c r="P28" s="9">
        <f t="shared" si="13"/>
        <v>2561.9499000000001</v>
      </c>
      <c r="Q28" s="9">
        <f t="shared" si="13"/>
        <v>2561.9499000000001</v>
      </c>
      <c r="R28" s="9">
        <f t="shared" si="13"/>
        <v>2561.9499000000001</v>
      </c>
      <c r="S28" s="9">
        <f t="shared" si="13"/>
        <v>2561.9499000000001</v>
      </c>
      <c r="T28" s="9">
        <f t="shared" si="13"/>
        <v>2561.9499000000001</v>
      </c>
      <c r="U28" s="9">
        <f t="shared" si="13"/>
        <v>2561.9499000000001</v>
      </c>
      <c r="V28" s="9">
        <f t="shared" si="13"/>
        <v>2561.9499000000001</v>
      </c>
      <c r="W28" s="9">
        <f t="shared" si="13"/>
        <v>2561.9499000000001</v>
      </c>
      <c r="X28" s="9">
        <f t="shared" si="13"/>
        <v>2561.9499000000001</v>
      </c>
      <c r="Y28" s="9">
        <f t="shared" si="13"/>
        <v>2561.9499000000001</v>
      </c>
      <c r="Z28" s="9">
        <f t="shared" si="13"/>
        <v>2561.9499000000001</v>
      </c>
      <c r="AA28" s="9">
        <f t="shared" si="13"/>
        <v>2561.9499000000001</v>
      </c>
      <c r="AB28" s="9">
        <f t="shared" si="13"/>
        <v>2638.8083969999998</v>
      </c>
      <c r="AC28" s="9">
        <f t="shared" si="13"/>
        <v>2638.8083969999998</v>
      </c>
      <c r="AD28" s="9">
        <f t="shared" si="13"/>
        <v>2638.8083969999998</v>
      </c>
      <c r="AE28" s="9">
        <f t="shared" si="13"/>
        <v>2638.8083969999998</v>
      </c>
      <c r="AF28" s="9">
        <f t="shared" si="13"/>
        <v>2638.8083969999998</v>
      </c>
      <c r="AG28" s="9">
        <f t="shared" si="13"/>
        <v>2638.8083969999998</v>
      </c>
      <c r="AH28" s="9">
        <f t="shared" si="13"/>
        <v>2638.8083969999998</v>
      </c>
      <c r="AI28" s="9">
        <f t="shared" si="13"/>
        <v>2638.8083969999998</v>
      </c>
      <c r="AJ28" s="9">
        <f t="shared" si="13"/>
        <v>2638.8083969999998</v>
      </c>
      <c r="AK28" s="9">
        <f t="shared" si="13"/>
        <v>2638.8083969999998</v>
      </c>
      <c r="AL28" s="9">
        <f t="shared" si="13"/>
        <v>2638.8083969999998</v>
      </c>
      <c r="AM28" s="9">
        <f t="shared" si="13"/>
        <v>2638.8083969999998</v>
      </c>
      <c r="AN28" s="9">
        <f t="shared" si="13"/>
        <v>2717.9726489100003</v>
      </c>
      <c r="AO28" s="9">
        <f t="shared" si="13"/>
        <v>2717.9726489100003</v>
      </c>
      <c r="AP28" s="9">
        <f t="shared" si="13"/>
        <v>2717.9726489100003</v>
      </c>
      <c r="AQ28" s="9">
        <f t="shared" si="13"/>
        <v>2717.9726489100003</v>
      </c>
      <c r="AR28" s="9">
        <f t="shared" si="13"/>
        <v>2717.9726489100003</v>
      </c>
      <c r="AS28" s="9">
        <f t="shared" si="13"/>
        <v>2717.9726489100003</v>
      </c>
      <c r="AT28" s="9">
        <f t="shared" si="13"/>
        <v>2717.9726489100003</v>
      </c>
      <c r="AU28" s="9">
        <f t="shared" si="13"/>
        <v>2717.9726489100003</v>
      </c>
      <c r="AV28" s="9">
        <f t="shared" si="13"/>
        <v>2717.9726489100003</v>
      </c>
      <c r="AW28" s="9">
        <f t="shared" si="13"/>
        <v>2717.9726489100003</v>
      </c>
      <c r="AX28" s="9">
        <f t="shared" si="13"/>
        <v>2717.9726489100003</v>
      </c>
      <c r="AY28" s="9">
        <f t="shared" si="13"/>
        <v>2717.9726489100003</v>
      </c>
      <c r="AZ28" s="9">
        <f t="shared" si="13"/>
        <v>2799.5118283773004</v>
      </c>
      <c r="BA28" s="9">
        <f t="shared" si="13"/>
        <v>2799.5118283773004</v>
      </c>
      <c r="BB28" s="9">
        <f t="shared" si="13"/>
        <v>2799.5118283773004</v>
      </c>
      <c r="BC28" s="9">
        <f t="shared" si="13"/>
        <v>2799.5118283773004</v>
      </c>
      <c r="BD28" s="9">
        <f t="shared" si="13"/>
        <v>2799.5118283773004</v>
      </c>
      <c r="BE28" s="9">
        <f t="shared" si="13"/>
        <v>2799.5118283773004</v>
      </c>
      <c r="BF28" s="9">
        <f t="shared" si="13"/>
        <v>2799.5118283773004</v>
      </c>
      <c r="BG28" s="9">
        <f t="shared" si="13"/>
        <v>2799.5118283773004</v>
      </c>
      <c r="BH28" s="9">
        <f t="shared" si="13"/>
        <v>2799.5118283773004</v>
      </c>
      <c r="BI28" s="9">
        <f t="shared" si="13"/>
        <v>2799.5118283773004</v>
      </c>
      <c r="BJ28" s="9">
        <f t="shared" si="13"/>
        <v>2799.5118283773004</v>
      </c>
      <c r="BK28" s="10">
        <f t="shared" si="13"/>
        <v>2799.5118283773004</v>
      </c>
    </row>
  </sheetData>
  <hyperlinks>
    <hyperlink ref="B21" r:id="rId1"/>
    <hyperlink ref="B27" r:id="rId2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Abstract</vt:lpstr>
      <vt:lpstr>Cashflow New Projects</vt:lpstr>
      <vt:lpstr>Budget New Projetcts</vt:lpstr>
      <vt:lpstr>Resume Previous Projects</vt:lpstr>
      <vt:lpstr>Technos Watches - TH</vt:lpstr>
      <vt:lpstr>Construction Supply Stores</vt:lpstr>
      <vt:lpstr>Food Supliers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2017-10-02T19:15:00Z</dcterms:created>
  <dcterms:modified xsi:type="dcterms:W3CDTF">2020-01-06T21:24:18Z</dcterms:modified>
</cp:coreProperties>
</file>